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OD,IZVJ.O izvršenju FP 2024\"/>
    </mc:Choice>
  </mc:AlternateContent>
  <bookViews>
    <workbookView xWindow="0" yWindow="0" windowWidth="28800" windowHeight="12300"/>
  </bookViews>
  <sheets>
    <sheet name="SAŽETAK OPĆEG DIJELA" sheetId="1" r:id="rId1"/>
    <sheet name="Račun prihoda i rashoda" sheetId="3" r:id="rId2"/>
    <sheet name="Prihodi i rashodi po izvorima" sheetId="4" r:id="rId3"/>
    <sheet name="Rashodi prema funkc.klas" sheetId="5" r:id="rId4"/>
    <sheet name="Račun financiranja" sheetId="6" r:id="rId5"/>
    <sheet name="Račun financiranja po izvorima" sheetId="7" r:id="rId6"/>
    <sheet name="Posebni dio" sheetId="8" r:id="rId7"/>
    <sheet name="Posebni izvj-pregled zaduživanj" sheetId="10" r:id="rId8"/>
    <sheet name="Posebni izvj-stanje potraž.i ob" sheetId="11" r:id="rId9"/>
    <sheet name="Posebni izvj-korištenje EU fon" sheetId="9" r:id="rId10"/>
  </sheets>
  <definedNames>
    <definedName name="_xlnm.Print_Area" localSheetId="6">'Posebni dio'!$A$5:$E$166</definedName>
    <definedName name="_xlnm.Print_Area" localSheetId="9">'Posebni izvj-korištenje EU fon'!$B$3:$J$8</definedName>
    <definedName name="_xlnm.Print_Area" localSheetId="7">'Posebni izvj-pregled zaduživanj'!$D$2:$L$12</definedName>
    <definedName name="_xlnm.Print_Area" localSheetId="8">'Posebni izvj-stanje potraž.i ob'!$A$2:$M$53</definedName>
    <definedName name="_xlnm.Print_Area" localSheetId="2">'Prihodi i rashodi po izvorima'!$A$1:$H$52</definedName>
    <definedName name="_xlnm.Print_Area" localSheetId="4">'Račun financiranja'!$A$3:$F$27</definedName>
    <definedName name="_xlnm.Print_Area" localSheetId="5">'Račun financiranja po izvorima'!$A$4:$F$25</definedName>
    <definedName name="_xlnm.Print_Area" localSheetId="1">'Račun prihoda i rashoda'!$A$1:$F$111</definedName>
    <definedName name="_xlnm.Print_Area" localSheetId="3">'Rashodi prema funkc.klas'!$A$3:$F$15</definedName>
    <definedName name="_xlnm.Print_Area" localSheetId="0">'SAŽETAK OPĆEG DIJELA'!$A$1:$F$39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9" l="1"/>
  <c r="E52" i="11" l="1"/>
  <c r="C52" i="11"/>
  <c r="I25" i="11" l="1"/>
  <c r="F25" i="11"/>
  <c r="E25" i="11"/>
  <c r="D25" i="11"/>
  <c r="C25" i="11"/>
  <c r="G22" i="11"/>
  <c r="G25" i="11" s="1"/>
  <c r="E39" i="1" l="1"/>
  <c r="E38" i="1"/>
  <c r="F30" i="1"/>
  <c r="F29" i="1"/>
  <c r="E30" i="1"/>
  <c r="E29" i="1"/>
  <c r="F9" i="1"/>
  <c r="E9" i="1"/>
  <c r="B16" i="4" l="1"/>
  <c r="B25" i="4" s="1"/>
  <c r="E25" i="4" s="1"/>
  <c r="B18" i="4"/>
  <c r="E18" i="4" s="1"/>
  <c r="F11" i="3"/>
  <c r="B31" i="3"/>
  <c r="B11" i="3" s="1"/>
  <c r="E11" i="3" s="1"/>
  <c r="B32" i="3"/>
  <c r="E32" i="3" s="1"/>
  <c r="B33" i="3"/>
  <c r="C28" i="1"/>
  <c r="D28" i="1"/>
  <c r="B28" i="1"/>
  <c r="E16" i="4" l="1"/>
  <c r="E31" i="3"/>
  <c r="B35" i="3"/>
  <c r="E35" i="3" s="1"/>
  <c r="F28" i="1"/>
  <c r="E28" i="1"/>
  <c r="C22" i="1"/>
  <c r="D22" i="1"/>
  <c r="B22" i="1"/>
  <c r="C21" i="1"/>
  <c r="C23" i="1" s="1"/>
  <c r="D21" i="1"/>
  <c r="B21" i="1"/>
  <c r="B23" i="1" s="1"/>
  <c r="C12" i="1"/>
  <c r="D12" i="1"/>
  <c r="B12" i="1"/>
  <c r="C11" i="1"/>
  <c r="C13" i="1" s="1"/>
  <c r="D11" i="1"/>
  <c r="B11" i="1"/>
  <c r="B13" i="1" s="1"/>
  <c r="C8" i="1"/>
  <c r="C10" i="1" s="1"/>
  <c r="D8" i="1"/>
  <c r="D10" i="1" s="1"/>
  <c r="B8" i="1"/>
  <c r="B10" i="1" s="1"/>
  <c r="C14" i="1" l="1"/>
  <c r="F10" i="1"/>
  <c r="E10" i="1"/>
  <c r="F21" i="1"/>
  <c r="E21" i="1"/>
  <c r="E11" i="1"/>
  <c r="F11" i="1"/>
  <c r="F12" i="1"/>
  <c r="E12" i="1"/>
  <c r="E22" i="1"/>
  <c r="F22" i="1"/>
  <c r="D23" i="1"/>
  <c r="B14" i="1"/>
  <c r="B37" i="1" s="1"/>
  <c r="D13" i="1"/>
  <c r="D14" i="1" s="1"/>
  <c r="E8" i="1"/>
  <c r="F8" i="1"/>
  <c r="K11" i="10"/>
  <c r="J11" i="10"/>
  <c r="I11" i="10"/>
  <c r="H11" i="10"/>
  <c r="L11" i="10"/>
  <c r="E14" i="1" l="1"/>
  <c r="F14" i="1"/>
  <c r="D37" i="1"/>
  <c r="E37" i="1" s="1"/>
  <c r="F13" i="1"/>
  <c r="E13" i="1"/>
  <c r="E23" i="1"/>
  <c r="F23" i="1"/>
</calcChain>
</file>

<file path=xl/sharedStrings.xml><?xml version="1.0" encoding="utf-8"?>
<sst xmlns="http://schemas.openxmlformats.org/spreadsheetml/2006/main" count="579" uniqueCount="326">
  <si>
    <t>A. RAČUN PRIHODA I RASHODA</t>
  </si>
  <si>
    <t>Oznaka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</si>
  <si>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</si>
  <si>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</si>
  <si>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</si>
  <si>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</si>
  <si>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</si>
  <si>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</si>
  <si>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</si>
  <si>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</si>
  <si>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Preneseni manjak iz prethodne godine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</si>
  <si>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</si>
  <si>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D. PRIJENOS SREDSTAVA U SLIJEDEĆE RAZDOBLJE</t>
  </si>
  <si>
    <t>UKUPNO PRIHODI</t>
  </si>
  <si>
    <t>UKUPNO RASHODI</t>
  </si>
  <si>
    <t>NETO  ZADUŽIVANJE/FINANCIRANJE (B)</t>
  </si>
  <si>
    <t>PRENESENA SREDSTVA   ( C)</t>
  </si>
  <si>
    <t>RAZLIKA - VIŠAK/MANJAK (A)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</si>
  <si>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</si>
  <si>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</si>
  <si>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</si>
  <si>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</si>
  <si>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</si>
  <si>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</si>
  <si>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</si>
  <si>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</si>
  <si>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</si>
  <si>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</si>
  <si>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</si>
  <si>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</si>
  <si>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</si>
  <si>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</si>
  <si>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</si>
  <si>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</si>
  <si>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</si>
  <si>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</si>
  <si>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</si>
  <si>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</si>
  <si>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</si>
  <si>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</si>
  <si>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</si>
  <si>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</si>
  <si>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</si>
  <si>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</si>
  <si>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</si>
  <si>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</si>
  <si>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</si>
  <si>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</si>
  <si>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</si>
  <si>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</si>
  <si>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</si>
  <si>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</si>
  <si>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</si>
  <si>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</si>
  <si>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</si>
  <si>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</si>
  <si>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</si>
  <si>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</si>
  <si>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</si>
  <si>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</si>
  <si>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</si>
  <si>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</si>
  <si>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</si>
  <si>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</si>
  <si>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</si>
  <si>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</si>
  <si>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</si>
  <si>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</si>
  <si>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</si>
  <si>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</si>
  <si>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</si>
  <si>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</si>
  <si>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</si>
  <si>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</si>
  <si>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</si>
  <si>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</si>
  <si>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</si>
  <si>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</si>
  <si>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</si>
  <si>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</si>
  <si>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</si>
  <si>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</si>
  <si>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</si>
  <si>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</si>
  <si>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</si>
  <si>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</si>
  <si>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</si>
  <si>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</si>
  <si>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</si>
  <si>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</si>
  <si>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</si>
  <si>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</si>
  <si>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</si>
  <si>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</si>
  <si>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</si>
  <si>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</si>
  <si>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</si>
  <si>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</si>
  <si>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</si>
  <si>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</si>
  <si>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</si>
  <si>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</si>
  <si>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</si>
  <si>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</si>
  <si>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</si>
  <si>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</si>
  <si>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</si>
  <si>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</si>
  <si>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</si>
  <si>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</si>
  <si>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</si>
  <si>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</si>
  <si>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</si>
  <si>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</si>
  <si>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</si>
  <si>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</si>
  <si>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</si>
  <si>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</si>
  <si>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</si>
  <si>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</si>
  <si>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</si>
  <si>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</si>
  <si>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</si>
  <si>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</si>
  <si>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</si>
  <si>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</si>
  <si>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</si>
  <si>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</si>
  <si>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</si>
  <si>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</si>
  <si>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</si>
  <si>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</si>
  <si>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8 NAMJENSKI PRIMICI</t>
  </si>
  <si>
    <t>Izvor: 83 Namjenski primici-proračunski korisnici</t>
  </si>
  <si>
    <t>Funk. klas: 09 OBRAZOVANJE</t>
  </si>
  <si>
    <t>Funk. klas: 092 Srednjoškolsko obrazovanje</t>
  </si>
  <si>
    <t>Funk. klas: 098 Usluge obrazovanja koje nisu drugdje svrstane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</si>
  <si>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</si>
  <si>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</si>
  <si>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</si>
  <si>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</si>
  <si>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</si>
  <si>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</si>
  <si>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</si>
  <si>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</si>
  <si>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</si>
  <si>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</si>
  <si>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Izvor: 88 Prenesena sredstva - namjenski primici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</si>
  <si>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</si>
  <si>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</si>
  <si>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</si>
  <si>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</si>
  <si>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</si>
  <si>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</si>
  <si>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</si>
  <si>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</si>
  <si>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</si>
  <si>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</si>
  <si>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</si>
  <si>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582 Prenesena sredstva - pomoći - proračunski korisnici</t>
  </si>
  <si>
    <t>Izvor: 621 Donacije - proračunski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</si>
  <si>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</si>
  <si>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</si>
  <si>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</si>
  <si>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</si>
  <si>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A 550107 Otplata kredita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</si>
  <si>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</si>
  <si>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</si>
  <si>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</si>
  <si>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</si>
  <si>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</si>
  <si>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Ostvarenje preth. 2023. godine.             (1)</t>
  </si>
  <si>
    <t>Rezultat  2023.</t>
  </si>
  <si>
    <t>Rezultat 2024.</t>
  </si>
  <si>
    <t>MEDICINSKA ŠKOLA U RIJECI -  rkp 17546</t>
  </si>
  <si>
    <t xml:space="preserve">KORISNIK: </t>
  </si>
  <si>
    <t>MEDICINSKA ŠKOLA U RIJECI</t>
  </si>
  <si>
    <t>Red. br.</t>
  </si>
  <si>
    <t>Opis zaduženja po vrsti instrumenta / valutnoj / kamatnoj
 i ročnoj strukturi</t>
  </si>
  <si>
    <t>Namjena</t>
  </si>
  <si>
    <t>Kreditor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</si>
  <si>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01.01.2024.</t>
    </r>
  </si>
  <si>
    <t>Otplate glavnice</t>
  </si>
  <si>
    <t>Primljeni krediti i zajmovi u tekućoj godini</t>
  </si>
  <si>
    <t>Ispravci/ revalorizacije / tečajne razlike u tekućoj godini</t>
  </si>
  <si>
    <t>1.</t>
  </si>
  <si>
    <t>Okvirni kredit po žiro računu - kratkoročni do 1  godine</t>
  </si>
  <si>
    <t>Premostiti vremenski jaz između obveze plaćanja računa za adaptaciju i opremu iz RCK EU projekta do uplate EU sredstava.</t>
  </si>
  <si>
    <t>ERSTE bank D.D.</t>
  </si>
  <si>
    <t>UKUPNO:</t>
  </si>
  <si>
    <t>I. OPĆI DIO</t>
  </si>
  <si>
    <t xml:space="preserve">A. RAČUN PRIHODA I RASHODA 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</si>
  <si>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</si>
  <si>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</si>
  <si>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</si>
  <si>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</si>
  <si>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RASHODI PREMA FUNKCIJSKOJ KLASIFIKACIJI</t>
  </si>
  <si>
    <t>B. RAČUN FINANCIRANJA PREMA EKONOMSKOJ KLASIFIKACIJI</t>
  </si>
  <si>
    <t>II. POSEBNI DIO</t>
  </si>
  <si>
    <t>PREGLED ZADUŽIVANJA PO VRSTI INSTRUMENTA, VALUTNOJ, KAMATNOJ I ROČNOJ STRUKTURI I STANJE KREDITA I ZAJMOVA NA DAN 01.01.2024. I NA DAN 31.12.2024.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</si>
  <si>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31.12.2024.</t>
    </r>
  </si>
  <si>
    <t xml:space="preserve">                                                                                                                            PRIMICI</t>
  </si>
  <si>
    <t>IZDACI</t>
  </si>
  <si>
    <t xml:space="preserve">          IZDACI</t>
  </si>
  <si>
    <t xml:space="preserve">                                           I. OPĆI DIO</t>
  </si>
  <si>
    <t xml:space="preserve">                                            B. RAČUN FINANCIRANJA PREMA IZVORIMA FINANCIRANJA</t>
  </si>
  <si>
    <t>Potraživanja na dan 31.12.2024.</t>
  </si>
  <si>
    <t>DOSPJELA POTRAŽIVANJA</t>
  </si>
  <si>
    <t>Analitika</t>
  </si>
  <si>
    <t>Naziv</t>
  </si>
  <si>
    <t>Saldo</t>
  </si>
  <si>
    <t>Dugovanje dospjelo</t>
  </si>
  <si>
    <t>Dugovanje nedospjelo</t>
  </si>
  <si>
    <t>&lt; 60 dana</t>
  </si>
  <si>
    <t>61-90 dana</t>
  </si>
  <si>
    <t>91-120 dana</t>
  </si>
  <si>
    <t>121-150 dana</t>
  </si>
  <si>
    <t>151-180 dana</t>
  </si>
  <si>
    <t>181-365 dana</t>
  </si>
  <si>
    <t>366-730</t>
  </si>
  <si>
    <t>&gt; 731 dana</t>
  </si>
  <si>
    <t>1108199</t>
  </si>
  <si>
    <t>1004018</t>
  </si>
  <si>
    <t>DRINKOMATIC D.O.O.</t>
  </si>
  <si>
    <t>1032846</t>
  </si>
  <si>
    <t>1065866</t>
  </si>
  <si>
    <t>1088799</t>
  </si>
  <si>
    <t>1000012</t>
  </si>
  <si>
    <t>HRVATSKI ZAVOD ZA ZDRAVSTVENO OSIGURANJE</t>
  </si>
  <si>
    <t>1108953</t>
  </si>
  <si>
    <t>1108923</t>
  </si>
  <si>
    <t>1116940</t>
  </si>
  <si>
    <t>1038622</t>
  </si>
  <si>
    <t>1120727</t>
  </si>
  <si>
    <t>1022598</t>
  </si>
  <si>
    <t>PROMISE DOO KASTAV</t>
  </si>
  <si>
    <t>1108932</t>
  </si>
  <si>
    <t>1125723</t>
  </si>
  <si>
    <t>1088807</t>
  </si>
  <si>
    <t>1029649</t>
  </si>
  <si>
    <t>1127653</t>
  </si>
  <si>
    <t>1067886</t>
  </si>
  <si>
    <t>1108893</t>
  </si>
  <si>
    <t>Obveze na dan 31.12.2024.</t>
  </si>
  <si>
    <t>DOSPJELE OBVEZE</t>
  </si>
  <si>
    <t>1004429</t>
  </si>
  <si>
    <t>A1 HRVATSKA D.O.O.</t>
  </si>
  <si>
    <t>1008336</t>
  </si>
  <si>
    <t>COPY SHOP SERVIS D.O.O.</t>
  </si>
  <si>
    <t>1012177</t>
  </si>
  <si>
    <t>ELEKTRONIČAR d.o.o.</t>
  </si>
  <si>
    <t>1000058</t>
  </si>
  <si>
    <t>ERSTE&amp;STEIERMÄRKISCHE BANK D.D.</t>
  </si>
  <si>
    <t>1004370</t>
  </si>
  <si>
    <t>FINANCIJSKA AGENCIJA</t>
  </si>
  <si>
    <t>1011973</t>
  </si>
  <si>
    <t>HARTA D.O.O.</t>
  </si>
  <si>
    <t>1111981</t>
  </si>
  <si>
    <t>HEP - PLIN D.O.O.</t>
  </si>
  <si>
    <t>1000358</t>
  </si>
  <si>
    <t>HEP-OPSKRBA D.O.O.</t>
  </si>
  <si>
    <t>1004362</t>
  </si>
  <si>
    <t>HP - HRVATSKA POŠTA D.D.</t>
  </si>
  <si>
    <t>1004419</t>
  </si>
  <si>
    <t>HRVATSKI TELEKOM D.D.</t>
  </si>
  <si>
    <t>1046965</t>
  </si>
  <si>
    <t>JAVNA VATROGASNA POSTROJBA GRADA RIJEKE</t>
  </si>
  <si>
    <t>1008108</t>
  </si>
  <si>
    <t>KD AUTOTROLEJ D.O.O.</t>
  </si>
  <si>
    <t>1008125</t>
  </si>
  <si>
    <t>KD ČISTOĆA D.O.O.</t>
  </si>
  <si>
    <t>1008123</t>
  </si>
  <si>
    <t>KD VODOVOD I KANALIZACIJA D.O.O.</t>
  </si>
  <si>
    <t>1008911</t>
  </si>
  <si>
    <t>1000010</t>
  </si>
  <si>
    <t>1012991</t>
  </si>
  <si>
    <t>OBAVLJANJE SPOREDNOG ZANIMANJA ANTUN PUŠIĆ</t>
  </si>
  <si>
    <t>1121922</t>
  </si>
  <si>
    <t>PANON TRADE D.O.O.</t>
  </si>
  <si>
    <t>1046953</t>
  </si>
  <si>
    <t>PRESS D.O.O.</t>
  </si>
  <si>
    <t>1011225</t>
  </si>
  <si>
    <t>STIV MED D.O.O.</t>
  </si>
  <si>
    <t>EU fond</t>
  </si>
  <si>
    <t>Prihodi</t>
  </si>
  <si>
    <t>Primici</t>
  </si>
  <si>
    <t>Rashodi</t>
  </si>
  <si>
    <t>Izdaci</t>
  </si>
  <si>
    <t>Podaci za 2024. godinu</t>
  </si>
  <si>
    <t>Stanje potraživanja iz fondova EU na dan 31.12.2024.</t>
  </si>
  <si>
    <t>Stanje obveza za primljene predujmove iz fondova EU na dan 31.12.2024.</t>
  </si>
  <si>
    <t>Ukupno ugovorena sredstva iz fondova EU od početka projekta do 31.12.2024.</t>
  </si>
  <si>
    <t>Ukupno uplaćena sredstva iz fondova EU od početka do 31.12.2024.</t>
  </si>
  <si>
    <t>Izvještaj o korištenju sredstava fondova EU</t>
  </si>
  <si>
    <t>KK.09.1.3.01.0017 Unaprjeđenje infrastrukture Medicinske škole Ante Kuzmanića Zadar - regionalnog centra kompetentnosti u sektoru zdravstva</t>
  </si>
  <si>
    <t>Izvorni plan 2024 / Rebalans 2024 (2.)</t>
  </si>
  <si>
    <t>Ostvarenje 2024.  godine        (3.)</t>
  </si>
  <si>
    <t>Indeks 3./1. (4.)</t>
  </si>
  <si>
    <t>Indeks 3./2. (5.)</t>
  </si>
  <si>
    <t>Izvršenje I - XII 2023. (1.)</t>
  </si>
  <si>
    <t>Izvršenje I-XII 2024. (3.)</t>
  </si>
  <si>
    <t>Indeks 3/1 (4.)</t>
  </si>
  <si>
    <t>Indeks 3/2 (5.)</t>
  </si>
  <si>
    <t>Izvorni plan 2024. / Rebalans 2024. (2.)</t>
  </si>
  <si>
    <t>Izvorni plan 2024. / Rebalans 2024.  (1.)</t>
  </si>
  <si>
    <t>Ostvarenje 2024. (2.)</t>
  </si>
  <si>
    <t>Indeks (2./1.)</t>
  </si>
  <si>
    <t>Plaća 12/2024 i ugovori o djelu 12/2024</t>
  </si>
  <si>
    <t>Ministarstvo financija-naknada zbog nezapošljavanja osoba s invaliditetom</t>
  </si>
  <si>
    <t>UČENIK BR.1</t>
  </si>
  <si>
    <t>UČENIK BR.2</t>
  </si>
  <si>
    <t>UČENIK BR.3</t>
  </si>
  <si>
    <t>UČENIK BR.4</t>
  </si>
  <si>
    <t>UČENIK BR.5</t>
  </si>
  <si>
    <t>UČENIK BR.6</t>
  </si>
  <si>
    <t>UČENIK BR.7</t>
  </si>
  <si>
    <t>UČENIK BR.8</t>
  </si>
  <si>
    <t>UČENIK BR.9</t>
  </si>
  <si>
    <t>UČENIK BR.10</t>
  </si>
  <si>
    <t>UČENIK BR.11</t>
  </si>
  <si>
    <t>UČENIK BR.12</t>
  </si>
  <si>
    <t>UČENIK BR.13</t>
  </si>
  <si>
    <t>UČENIK BR.14</t>
  </si>
  <si>
    <t>UČENIK BR.15</t>
  </si>
  <si>
    <t>UČENIK BR.16</t>
  </si>
  <si>
    <t xml:space="preserve">GODIŠNJI  IZVJEŠTAJ O IZVRŠENJU FINANCIJSKOG PLANA 2024. GODINE   MEDICINSKE ŠKOLE U RIJECI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</si>
</sst>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  <numFmt numFmtId="166" formatCode="#,##0.00_ ;[Red]\-#,##0.00\ "/>
    <numFmt numFmtId="167" formatCode="#,###,###,##0.00#####"/>
  </numFmts>
  <fonts count="47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color rgb="FF00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name val="Calibri"/>
      <family val="2"/>
      <charset val="238"/>
    </font>
    <font>
      <b/>
      <i/>
      <sz val="11"/>
      <color indexed="8"/>
      <name val="Calibri"/>
      <family val="2"/>
      <charset val="238"/>
      <scheme val="minor"/>
    </font>
    <font>
      <b/>
      <sz val="11"/>
      <name val="Calibri"/>
    </font>
    <font>
      <b/>
      <i/>
      <sz val="16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</cellStyleXfs>
  <cellXfs count="195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 wrapText="1"/>
    </xf>
    <xf numFmtId="164" fontId="20" fillId="0" borderId="4" xfId="3" applyNumberFormat="1" applyFont="1" applyFill="1" applyBorder="1" applyAlignment="1">
      <alignment wrapText="1"/>
    </xf>
    <xf numFmtId="164" fontId="20" fillId="0" borderId="10" xfId="3" applyNumberFormat="1" applyFont="1" applyFill="1" applyBorder="1" applyAlignment="1">
      <alignment wrapText="1"/>
    </xf>
    <xf numFmtId="165" fontId="20" fillId="2" borderId="4" xfId="3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14" fillId="5" borderId="2" xfId="0" applyNumberFormat="1" applyFont="1" applyFill="1" applyBorder="1" applyAlignment="1">
      <alignment horizontal="right" wrapText="1"/>
    </xf>
    <xf numFmtId="0" fontId="14" fillId="7" borderId="5" xfId="0" applyFont="1" applyFill="1" applyBorder="1" applyAlignment="1">
      <alignment horizontal="left" vertical="center" wrapText="1"/>
    </xf>
    <xf numFmtId="4" fontId="14" fillId="7" borderId="3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wrapText="1" indent="1"/>
    </xf>
    <xf numFmtId="0" fontId="6" fillId="5" borderId="6" xfId="0" applyFont="1" applyFill="1" applyBorder="1" applyAlignment="1">
      <alignment horizontal="left" wrapText="1" indent="1"/>
    </xf>
    <xf numFmtId="0" fontId="16" fillId="0" borderId="0" xfId="0" applyFont="1" applyAlignment="1"/>
    <xf numFmtId="0" fontId="8" fillId="5" borderId="11" xfId="0" applyFont="1" applyFill="1" applyBorder="1" applyAlignment="1">
      <alignment horizontal="left" vertical="center" wrapText="1"/>
    </xf>
    <xf numFmtId="4" fontId="21" fillId="5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wrapText="1" indent="1"/>
    </xf>
    <xf numFmtId="0" fontId="6" fillId="8" borderId="4" xfId="0" applyFont="1" applyFill="1" applyBorder="1" applyAlignment="1">
      <alignment horizontal="left" wrapText="1" indent="1"/>
    </xf>
    <xf numFmtId="0" fontId="6" fillId="8" borderId="0" xfId="0" applyFont="1" applyFill="1" applyAlignment="1">
      <alignment horizontal="left" indent="1"/>
    </xf>
    <xf numFmtId="0" fontId="8" fillId="2" borderId="4" xfId="0" applyFont="1" applyFill="1" applyBorder="1" applyAlignment="1">
      <alignment horizontal="left" wrapText="1" indent="1"/>
    </xf>
    <xf numFmtId="4" fontId="8" fillId="2" borderId="4" xfId="0" applyNumberFormat="1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left" wrapText="1" indent="1"/>
    </xf>
    <xf numFmtId="4" fontId="8" fillId="8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1"/>
    </xf>
    <xf numFmtId="4" fontId="7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wrapText="1" indent="1"/>
    </xf>
    <xf numFmtId="0" fontId="6" fillId="9" borderId="0" xfId="0" applyFont="1" applyFill="1" applyAlignment="1">
      <alignment horizontal="left" indent="1"/>
    </xf>
    <xf numFmtId="4" fontId="8" fillId="9" borderId="4" xfId="0" applyNumberFormat="1" applyFont="1" applyFill="1" applyBorder="1" applyAlignment="1">
      <alignment horizontal="right" wrapText="1" indent="1"/>
    </xf>
    <xf numFmtId="4" fontId="24" fillId="2" borderId="4" xfId="0" applyNumberFormat="1" applyFont="1" applyFill="1" applyBorder="1" applyAlignment="1">
      <alignment horizontal="right" wrapText="1" indent="1"/>
    </xf>
    <xf numFmtId="0" fontId="24" fillId="2" borderId="4" xfId="0" applyFont="1" applyFill="1" applyBorder="1" applyAlignment="1">
      <alignment horizontal="right" wrapText="1" indent="1"/>
    </xf>
    <xf numFmtId="0" fontId="26" fillId="0" borderId="0" xfId="4" applyFont="1"/>
    <xf numFmtId="0" fontId="0" fillId="11" borderId="0" xfId="4" applyFont="1" applyFill="1"/>
    <xf numFmtId="0" fontId="19" fillId="11" borderId="0" xfId="4" applyFill="1"/>
    <xf numFmtId="0" fontId="19" fillId="0" borderId="0" xfId="4"/>
    <xf numFmtId="0" fontId="25" fillId="0" borderId="0" xfId="4" applyFont="1"/>
    <xf numFmtId="0" fontId="19" fillId="0" borderId="17" xfId="4" applyBorder="1"/>
    <xf numFmtId="0" fontId="27" fillId="0" borderId="17" xfId="4" applyFont="1" applyBorder="1" applyAlignment="1">
      <alignment horizontal="center" vertical="center" wrapText="1"/>
    </xf>
    <xf numFmtId="0" fontId="29" fillId="0" borderId="0" xfId="4" applyFont="1" applyAlignment="1">
      <alignment horizontal="center" vertical="center" wrapText="1"/>
    </xf>
    <xf numFmtId="49" fontId="29" fillId="11" borderId="0" xfId="4" applyNumberFormat="1" applyFont="1" applyFill="1" applyAlignment="1">
      <alignment vertical="center" wrapText="1"/>
    </xf>
    <xf numFmtId="4" fontId="18" fillId="11" borderId="0" xfId="4" applyNumberFormat="1" applyFont="1" applyFill="1" applyAlignment="1">
      <alignment horizontal="right" vertical="center" wrapText="1"/>
    </xf>
    <xf numFmtId="4" fontId="18" fillId="0" borderId="0" xfId="4" applyNumberFormat="1" applyFont="1" applyAlignment="1">
      <alignment horizontal="right" vertical="center" wrapText="1"/>
    </xf>
    <xf numFmtId="0" fontId="18" fillId="0" borderId="18" xfId="4" applyFont="1" applyBorder="1" applyAlignment="1">
      <alignment vertical="center" wrapText="1"/>
    </xf>
    <xf numFmtId="0" fontId="30" fillId="0" borderId="18" xfId="4" applyFont="1" applyBorder="1" applyAlignment="1">
      <alignment vertical="center" wrapText="1"/>
    </xf>
    <xf numFmtId="4" fontId="30" fillId="0" borderId="18" xfId="4" applyNumberFormat="1" applyFont="1" applyBorder="1" applyAlignment="1">
      <alignment horizontal="right" vertical="center"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left" wrapText="1" indent="1"/>
    </xf>
    <xf numFmtId="4" fontId="8" fillId="0" borderId="0" xfId="0" applyNumberFormat="1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right" wrapText="1" indent="1"/>
    </xf>
    <xf numFmtId="0" fontId="8" fillId="0" borderId="19" xfId="0" applyFont="1" applyFill="1" applyBorder="1" applyAlignment="1">
      <alignment horizontal="left" wrapText="1" indent="1"/>
    </xf>
    <xf numFmtId="4" fontId="8" fillId="0" borderId="19" xfId="0" applyNumberFormat="1" applyFont="1" applyFill="1" applyBorder="1" applyAlignment="1">
      <alignment horizontal="right" wrapText="1" indent="1"/>
    </xf>
    <xf numFmtId="0" fontId="8" fillId="0" borderId="19" xfId="0" applyFont="1" applyFill="1" applyBorder="1" applyAlignment="1">
      <alignment horizontal="right" wrapText="1" indent="1"/>
    </xf>
    <xf numFmtId="0" fontId="6" fillId="0" borderId="19" xfId="0" applyFont="1" applyFill="1" applyBorder="1" applyAlignment="1">
      <alignment horizontal="right" wrapText="1" indent="1"/>
    </xf>
    <xf numFmtId="0" fontId="8" fillId="0" borderId="13" xfId="0" applyFont="1" applyFill="1" applyBorder="1" applyAlignment="1">
      <alignment horizontal="left" wrapText="1" indent="1"/>
    </xf>
    <xf numFmtId="4" fontId="8" fillId="0" borderId="13" xfId="0" applyNumberFormat="1" applyFont="1" applyFill="1" applyBorder="1" applyAlignment="1">
      <alignment horizontal="right" wrapText="1" indent="1"/>
    </xf>
    <xf numFmtId="0" fontId="8" fillId="0" borderId="13" xfId="0" applyFont="1" applyFill="1" applyBorder="1" applyAlignment="1">
      <alignment horizontal="right" wrapText="1" indent="1"/>
    </xf>
    <xf numFmtId="0" fontId="6" fillId="0" borderId="13" xfId="0" applyFont="1" applyFill="1" applyBorder="1" applyAlignment="1">
      <alignment horizontal="right" wrapText="1" indent="1"/>
    </xf>
    <xf numFmtId="0" fontId="8" fillId="0" borderId="1" xfId="0" applyFont="1" applyFill="1" applyBorder="1" applyAlignment="1">
      <alignment horizontal="left" wrapText="1" indent="1"/>
    </xf>
    <xf numFmtId="4" fontId="8" fillId="0" borderId="1" xfId="0" applyNumberFormat="1" applyFont="1" applyFill="1" applyBorder="1" applyAlignment="1">
      <alignment horizontal="right" wrapText="1" indent="1"/>
    </xf>
    <xf numFmtId="0" fontId="8" fillId="0" borderId="1" xfId="0" applyFont="1" applyFill="1" applyBorder="1" applyAlignment="1">
      <alignment horizontal="right" wrapText="1" indent="1"/>
    </xf>
    <xf numFmtId="0" fontId="6" fillId="0" borderId="1" xfId="0" applyFont="1" applyFill="1" applyBorder="1" applyAlignment="1">
      <alignment horizontal="right" wrapText="1" inden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left" wrapText="1" indent="1"/>
    </xf>
    <xf numFmtId="0" fontId="6" fillId="0" borderId="13" xfId="0" applyFont="1" applyFill="1" applyBorder="1" applyAlignment="1">
      <alignment horizontal="left" wrapText="1" indent="1"/>
    </xf>
    <xf numFmtId="0" fontId="5" fillId="10" borderId="0" xfId="0" applyFont="1" applyFill="1" applyBorder="1" applyAlignment="1">
      <alignment horizontal="center" vertical="center" wrapText="1" inden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center" wrapText="1"/>
    </xf>
    <xf numFmtId="0" fontId="5" fillId="13" borderId="14" xfId="0" applyFont="1" applyFill="1" applyBorder="1" applyAlignment="1">
      <alignment horizontal="center" vertical="center" wrapText="1" indent="1"/>
    </xf>
    <xf numFmtId="0" fontId="5" fillId="14" borderId="14" xfId="0" applyFont="1" applyFill="1" applyBorder="1" applyAlignment="1">
      <alignment horizontal="center" vertical="center" wrapText="1" indent="1"/>
    </xf>
    <xf numFmtId="0" fontId="8" fillId="10" borderId="4" xfId="0" applyFont="1" applyFill="1" applyBorder="1" applyAlignment="1">
      <alignment horizontal="left" wrapText="1" indent="1"/>
    </xf>
    <xf numFmtId="0" fontId="6" fillId="10" borderId="4" xfId="0" applyFont="1" applyFill="1" applyBorder="1" applyAlignment="1">
      <alignment horizontal="left" wrapText="1" indent="1"/>
    </xf>
    <xf numFmtId="4" fontId="8" fillId="10" borderId="4" xfId="0" applyNumberFormat="1" applyFont="1" applyFill="1" applyBorder="1" applyAlignment="1">
      <alignment horizontal="right" wrapText="1" indent="1"/>
    </xf>
    <xf numFmtId="0" fontId="8" fillId="10" borderId="4" xfId="0" applyFont="1" applyFill="1" applyBorder="1" applyAlignment="1">
      <alignment horizontal="right" wrapText="1" indent="1"/>
    </xf>
    <xf numFmtId="0" fontId="5" fillId="12" borderId="14" xfId="0" applyFont="1" applyFill="1" applyBorder="1" applyAlignment="1">
      <alignment horizontal="center" vertical="center" wrapText="1" indent="1"/>
    </xf>
    <xf numFmtId="0" fontId="5" fillId="14" borderId="20" xfId="0" applyFont="1" applyFill="1" applyBorder="1" applyAlignment="1">
      <alignment horizontal="center" vertical="center" wrapText="1" indent="1"/>
    </xf>
    <xf numFmtId="0" fontId="8" fillId="10" borderId="21" xfId="0" applyFont="1" applyFill="1" applyBorder="1" applyAlignment="1">
      <alignment horizontal="left" wrapText="1" indent="1"/>
    </xf>
    <xf numFmtId="0" fontId="7" fillId="2" borderId="21" xfId="0" applyFont="1" applyFill="1" applyBorder="1" applyAlignment="1">
      <alignment horizontal="left" wrapText="1" indent="3"/>
    </xf>
    <xf numFmtId="0" fontId="8" fillId="8" borderId="21" xfId="0" applyFont="1" applyFill="1" applyBorder="1" applyAlignment="1">
      <alignment horizontal="left" wrapText="1" indent="1"/>
    </xf>
    <xf numFmtId="0" fontId="8" fillId="2" borderId="21" xfId="0" applyFont="1" applyFill="1" applyBorder="1" applyAlignment="1">
      <alignment horizontal="left" wrapText="1" indent="1"/>
    </xf>
    <xf numFmtId="0" fontId="8" fillId="2" borderId="21" xfId="0" applyFont="1" applyFill="1" applyBorder="1" applyAlignment="1">
      <alignment horizontal="left" wrapText="1" indent="3"/>
    </xf>
    <xf numFmtId="0" fontId="5" fillId="13" borderId="20" xfId="0" applyFont="1" applyFill="1" applyBorder="1" applyAlignment="1">
      <alignment horizontal="center" vertical="center" wrapText="1" indent="1"/>
    </xf>
    <xf numFmtId="0" fontId="12" fillId="2" borderId="4" xfId="0" applyFont="1" applyFill="1" applyBorder="1" applyAlignment="1">
      <alignment horizontal="right" wrapText="1" indent="1"/>
    </xf>
    <xf numFmtId="0" fontId="36" fillId="2" borderId="4" xfId="0" applyFont="1" applyFill="1" applyBorder="1" applyAlignment="1">
      <alignment horizontal="right" wrapText="1" indent="1"/>
    </xf>
    <xf numFmtId="0" fontId="7" fillId="2" borderId="21" xfId="0" applyFont="1" applyFill="1" applyBorder="1" applyAlignment="1">
      <alignment horizontal="left" wrapText="1" indent="1"/>
    </xf>
    <xf numFmtId="0" fontId="38" fillId="2" borderId="21" xfId="0" applyFont="1" applyFill="1" applyBorder="1" applyAlignment="1">
      <alignment horizontal="left" wrapText="1" indent="1"/>
    </xf>
    <xf numFmtId="4" fontId="38" fillId="2" borderId="4" xfId="0" applyNumberFormat="1" applyFont="1" applyFill="1" applyBorder="1" applyAlignment="1">
      <alignment horizontal="right" wrapText="1" indent="1"/>
    </xf>
    <xf numFmtId="0" fontId="38" fillId="2" borderId="4" xfId="0" applyFont="1" applyFill="1" applyBorder="1" applyAlignment="1">
      <alignment horizontal="right" wrapText="1" indent="1"/>
    </xf>
    <xf numFmtId="0" fontId="7" fillId="2" borderId="21" xfId="0" applyFont="1" applyFill="1" applyBorder="1" applyAlignment="1">
      <alignment horizontal="left" wrapText="1" indent="2"/>
    </xf>
    <xf numFmtId="0" fontId="38" fillId="2" borderId="4" xfId="0" applyFont="1" applyFill="1" applyBorder="1" applyAlignment="1">
      <alignment horizontal="left" wrapText="1" indent="1"/>
    </xf>
    <xf numFmtId="0" fontId="37" fillId="2" borderId="4" xfId="0" applyFont="1" applyFill="1" applyBorder="1" applyAlignment="1">
      <alignment horizontal="left" wrapText="1" indent="1"/>
    </xf>
    <xf numFmtId="0" fontId="12" fillId="10" borderId="4" xfId="0" applyFont="1" applyFill="1" applyBorder="1" applyAlignment="1">
      <alignment horizontal="right" wrapText="1" indent="1"/>
    </xf>
    <xf numFmtId="0" fontId="7" fillId="2" borderId="21" xfId="0" applyFont="1" applyFill="1" applyBorder="1" applyAlignment="1">
      <alignment horizontal="left" wrapText="1" indent="4"/>
    </xf>
    <xf numFmtId="0" fontId="38" fillId="2" borderId="21" xfId="0" applyFont="1" applyFill="1" applyBorder="1" applyAlignment="1">
      <alignment horizontal="left" wrapText="1" indent="3"/>
    </xf>
    <xf numFmtId="0" fontId="12" fillId="8" borderId="4" xfId="0" applyFont="1" applyFill="1" applyBorder="1" applyAlignment="1">
      <alignment horizontal="right" wrapText="1" indent="1"/>
    </xf>
    <xf numFmtId="0" fontId="39" fillId="0" borderId="0" xfId="0" applyFont="1" applyAlignment="1">
      <alignment horizontal="left" indent="1"/>
    </xf>
    <xf numFmtId="4" fontId="12" fillId="0" borderId="0" xfId="0" applyNumberFormat="1" applyFont="1" applyFill="1" applyBorder="1" applyAlignment="1">
      <alignment horizontal="right" wrapText="1" indent="1"/>
    </xf>
    <xf numFmtId="0" fontId="36" fillId="2" borderId="4" xfId="0" applyFont="1" applyFill="1" applyBorder="1" applyAlignment="1">
      <alignment horizontal="left" wrapText="1" indent="1"/>
    </xf>
    <xf numFmtId="0" fontId="5" fillId="12" borderId="20" xfId="0" applyFont="1" applyFill="1" applyBorder="1" applyAlignment="1">
      <alignment horizontal="center" vertical="center" wrapText="1" indent="1"/>
    </xf>
    <xf numFmtId="0" fontId="8" fillId="9" borderId="21" xfId="0" applyFont="1" applyFill="1" applyBorder="1" applyAlignment="1">
      <alignment horizontal="left" wrapText="1" indent="1"/>
    </xf>
    <xf numFmtId="0" fontId="8" fillId="2" borderId="21" xfId="0" applyFont="1" applyFill="1" applyBorder="1" applyAlignment="1">
      <alignment horizontal="left" wrapText="1" indent="4"/>
    </xf>
    <xf numFmtId="0" fontId="7" fillId="2" borderId="21" xfId="0" applyFont="1" applyFill="1" applyBorder="1" applyAlignment="1">
      <alignment horizontal="left" wrapText="1" indent="5"/>
    </xf>
    <xf numFmtId="0" fontId="24" fillId="2" borderId="21" xfId="0" applyFont="1" applyFill="1" applyBorder="1" applyAlignment="1">
      <alignment horizontal="left" wrapText="1" indent="2"/>
    </xf>
    <xf numFmtId="0" fontId="8" fillId="5" borderId="7" xfId="0" applyFont="1" applyFill="1" applyBorder="1" applyAlignment="1">
      <alignment horizontal="left" wrapText="1" indent="1"/>
    </xf>
    <xf numFmtId="165" fontId="41" fillId="5" borderId="4" xfId="3" applyNumberFormat="1" applyFont="1" applyFill="1" applyBorder="1" applyAlignment="1">
      <alignment wrapText="1"/>
    </xf>
    <xf numFmtId="165" fontId="41" fillId="6" borderId="4" xfId="3" applyNumberFormat="1" applyFont="1" applyFill="1" applyBorder="1" applyAlignment="1">
      <alignment wrapText="1"/>
    </xf>
    <xf numFmtId="4" fontId="14" fillId="5" borderId="2" xfId="0" applyNumberFormat="1" applyFont="1" applyFill="1" applyBorder="1" applyAlignment="1">
      <alignment horizontal="right"/>
    </xf>
    <xf numFmtId="4" fontId="6" fillId="2" borderId="0" xfId="0" applyNumberFormat="1" applyFont="1" applyFill="1" applyAlignment="1">
      <alignment horizontal="left" vertical="center"/>
    </xf>
    <xf numFmtId="4" fontId="12" fillId="2" borderId="4" xfId="0" applyNumberFormat="1" applyFont="1" applyFill="1" applyBorder="1" applyAlignment="1">
      <alignment horizontal="right" wrapText="1" indent="1"/>
    </xf>
    <xf numFmtId="4" fontId="1" fillId="0" borderId="0" xfId="0" applyNumberFormat="1" applyFont="1" applyAlignment="1">
      <alignment horizontal="left" indent="1"/>
    </xf>
    <xf numFmtId="166" fontId="41" fillId="6" borderId="4" xfId="3" applyNumberFormat="1" applyFont="1" applyFill="1" applyBorder="1" applyAlignment="1">
      <alignment wrapText="1"/>
    </xf>
    <xf numFmtId="166" fontId="14" fillId="5" borderId="2" xfId="0" applyNumberFormat="1" applyFont="1" applyFill="1" applyBorder="1" applyAlignment="1">
      <alignment horizontal="right"/>
    </xf>
    <xf numFmtId="166" fontId="14" fillId="7" borderId="3" xfId="0" applyNumberFormat="1" applyFont="1" applyFill="1" applyBorder="1" applyAlignment="1">
      <alignment horizontal="right" wrapText="1"/>
    </xf>
    <xf numFmtId="166" fontId="14" fillId="5" borderId="2" xfId="0" applyNumberFormat="1" applyFont="1" applyFill="1" applyBorder="1" applyAlignment="1">
      <alignment horizontal="right" wrapText="1"/>
    </xf>
    <xf numFmtId="165" fontId="42" fillId="2" borderId="4" xfId="3" applyNumberFormat="1" applyFont="1" applyFill="1" applyBorder="1" applyAlignment="1">
      <alignment wrapText="1"/>
    </xf>
    <xf numFmtId="4" fontId="42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43" fillId="0" borderId="0" xfId="0" applyFont="1"/>
    <xf numFmtId="0" fontId="43" fillId="15" borderId="8" xfId="0" applyFont="1" applyFill="1" applyBorder="1" applyAlignment="1">
      <alignment horizontal="center"/>
    </xf>
    <xf numFmtId="0" fontId="43" fillId="15" borderId="8" xfId="0" applyFont="1" applyFill="1" applyBorder="1" applyAlignment="1">
      <alignment horizontal="center" wrapText="1"/>
    </xf>
    <xf numFmtId="0" fontId="0" fillId="16" borderId="0" xfId="0" applyFill="1"/>
    <xf numFmtId="167" fontId="0" fillId="16" borderId="0" xfId="0" applyNumberFormat="1" applyFill="1" applyAlignment="1">
      <alignment horizontal="right"/>
    </xf>
    <xf numFmtId="167" fontId="0" fillId="0" borderId="0" xfId="0" applyNumberFormat="1" applyAlignment="1">
      <alignment horizontal="right"/>
    </xf>
    <xf numFmtId="0" fontId="45" fillId="15" borderId="22" xfId="0" applyFont="1" applyFill="1" applyBorder="1"/>
    <xf numFmtId="167" fontId="45" fillId="15" borderId="22" xfId="0" applyNumberFormat="1" applyFont="1" applyFill="1" applyBorder="1"/>
    <xf numFmtId="49" fontId="43" fillId="15" borderId="8" xfId="0" applyNumberFormat="1" applyFont="1" applyFill="1" applyBorder="1" applyAlignment="1">
      <alignment horizontal="center" wrapText="1"/>
    </xf>
    <xf numFmtId="0" fontId="0" fillId="0" borderId="23" xfId="0" applyBorder="1"/>
    <xf numFmtId="0" fontId="0" fillId="17" borderId="2" xfId="0" applyFill="1" applyBorder="1" applyAlignment="1">
      <alignment horizontal="center"/>
    </xf>
    <xf numFmtId="0" fontId="46" fillId="0" borderId="0" xfId="0" applyFont="1"/>
    <xf numFmtId="4" fontId="0" fillId="0" borderId="2" xfId="0" applyNumberFormat="1" applyBorder="1"/>
    <xf numFmtId="4" fontId="0" fillId="0" borderId="23" xfId="0" applyNumberFormat="1" applyBorder="1"/>
    <xf numFmtId="4" fontId="42" fillId="5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 indent="1"/>
    </xf>
    <xf numFmtId="0" fontId="0" fillId="0" borderId="0" xfId="0" applyFill="1"/>
    <xf numFmtId="167" fontId="0" fillId="0" borderId="0" xfId="0" applyNumberFormat="1" applyFill="1" applyAlignment="1">
      <alignment horizontal="right"/>
    </xf>
    <xf numFmtId="0" fontId="0" fillId="18" borderId="0" xfId="0" applyFill="1"/>
    <xf numFmtId="167" fontId="0" fillId="18" borderId="0" xfId="0" applyNumberFormat="1" applyFill="1" applyAlignment="1">
      <alignment horizontal="right"/>
    </xf>
    <xf numFmtId="0" fontId="0" fillId="16" borderId="0" xfId="0" applyFill="1" applyAlignment="1">
      <alignment wrapText="1"/>
    </xf>
    <xf numFmtId="0" fontId="26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4" fontId="21" fillId="0" borderId="22" xfId="0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0" fontId="8" fillId="0" borderId="22" xfId="0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3" xfId="0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center" wrapText="1"/>
    </xf>
    <xf numFmtId="0" fontId="33" fillId="0" borderId="0" xfId="0" applyNumberFormat="1" applyFont="1" applyFill="1" applyBorder="1" applyAlignment="1" applyProtection="1">
      <alignment vertical="center" wrapText="1"/>
    </xf>
    <xf numFmtId="0" fontId="32" fillId="0" borderId="0" xfId="0" applyFont="1" applyAlignment="1">
      <alignment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>
      <alignment wrapText="1"/>
    </xf>
    <xf numFmtId="0" fontId="44" fillId="0" borderId="15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0" fillId="17" borderId="2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/>
    </xf>
  </cellXfs>
  <cellStyles count="5">
    <cellStyle name="Normal 3 2" xfId="4"/>
    <cellStyle name="Normalno" xfId="0" builtinId="0"/>
    <cellStyle name="Obično_bilanca" xfId="1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abSelected="1" zoomScale="80" zoomScaleNormal="80" workbookViewId="0">
      <selection activeCell="K21" sqref="K21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4" width="17.140625" style="1" customWidth="1"/>
    <col min="5" max="5" width="12" style="1" customWidth="1"/>
    <col min="6" max="6" width="11.85546875" style="1" customWidth="1"/>
    <col min="7" max="9" width="9.140625" style="1"/>
    <col min="10" max="10" width="12.7109375" style="1" bestFit="1" customWidth="1"/>
    <col min="11" max="16384" width="9.140625" style="1"/>
  </cols>
  <sheetData>
    <row r="1" spans="1:10" ht="71.45" customHeight="1" thickBot="1" x14ac:dyDescent="0.2">
      <c r="A1" s="178" t="s">
        <v>325</v>
      </c>
      <c r="B1" s="178"/>
      <c r="C1" s="178"/>
      <c r="D1" s="178"/>
      <c r="E1" s="178"/>
      <c r="F1" s="178"/>
    </row>
    <row r="2" spans="1:10" ht="54" customHeight="1" x14ac:dyDescent="0.15">
      <c r="A2" s="2"/>
      <c r="B2" s="2"/>
      <c r="C2" s="2"/>
      <c r="D2" s="2"/>
      <c r="E2" s="2"/>
      <c r="F2" s="2"/>
    </row>
    <row r="3" spans="1:10" s="22" customFormat="1" ht="33" customHeight="1" x14ac:dyDescent="0.25">
      <c r="A3" s="179" t="s">
        <v>11</v>
      </c>
      <c r="B3" s="179"/>
      <c r="C3" s="179"/>
      <c r="D3" s="179"/>
      <c r="E3" s="179"/>
      <c r="F3" s="179"/>
    </row>
    <row r="4" spans="1:10" ht="12" hidden="1" customHeight="1" x14ac:dyDescent="0.15">
      <c r="A4" s="3"/>
      <c r="B4" s="3"/>
      <c r="C4" s="3"/>
      <c r="D4" s="3"/>
      <c r="E4" s="3"/>
      <c r="F4" s="3"/>
    </row>
    <row r="5" spans="1:10" ht="41.1" customHeight="1" x14ac:dyDescent="0.3">
      <c r="A5" s="180" t="s">
        <v>0</v>
      </c>
      <c r="B5" s="180"/>
      <c r="C5" s="180"/>
      <c r="D5" s="180"/>
      <c r="E5" s="180"/>
      <c r="F5" s="180"/>
    </row>
    <row r="6" spans="1:10" s="5" customFormat="1" ht="51.6" customHeight="1" x14ac:dyDescent="0.15">
      <c r="A6" s="4" t="s">
        <v>1</v>
      </c>
      <c r="B6" s="15" t="s">
        <v>171</v>
      </c>
      <c r="C6" s="15" t="s">
        <v>295</v>
      </c>
      <c r="D6" s="15" t="s">
        <v>296</v>
      </c>
      <c r="E6" s="15" t="s">
        <v>297</v>
      </c>
      <c r="F6" s="15" t="s">
        <v>298</v>
      </c>
    </row>
    <row r="7" spans="1:10" s="6" customFormat="1" ht="17.25" customHeight="1" x14ac:dyDescent="0.2">
      <c r="A7" s="37" t="s">
        <v>0</v>
      </c>
      <c r="B7" s="38"/>
      <c r="C7" s="38"/>
      <c r="D7" s="38"/>
      <c r="E7" s="38"/>
      <c r="F7" s="39"/>
    </row>
    <row r="8" spans="1:10" s="6" customFormat="1" ht="18" customHeight="1" x14ac:dyDescent="0.2">
      <c r="A8" s="19" t="s">
        <v>6</v>
      </c>
      <c r="B8" s="29">
        <f>+'Račun prihoda i rashoda'!B11</f>
        <v>3570651.73</v>
      </c>
      <c r="C8" s="29">
        <f>+'Račun prihoda i rashoda'!C11</f>
        <v>3691332.3</v>
      </c>
      <c r="D8" s="29">
        <f>+'Račun prihoda i rashoda'!D11</f>
        <v>4052594.51</v>
      </c>
      <c r="E8" s="29">
        <f t="shared" ref="E8:E14" si="0">+D8/B8*100</f>
        <v>113.49733372064263</v>
      </c>
      <c r="F8" s="29">
        <f t="shared" ref="F8:F14" si="1">+D8/C8*100</f>
        <v>109.78677021302036</v>
      </c>
    </row>
    <row r="9" spans="1:10" s="6" customFormat="1" ht="18" customHeight="1" x14ac:dyDescent="0.2">
      <c r="A9" s="19" t="s">
        <v>7</v>
      </c>
      <c r="B9" s="29">
        <v>0</v>
      </c>
      <c r="C9" s="29">
        <v>0</v>
      </c>
      <c r="D9" s="29">
        <v>0</v>
      </c>
      <c r="E9" s="148" t="e">
        <f t="shared" si="0"/>
        <v>#DIV/0!</v>
      </c>
      <c r="F9" s="148" t="e">
        <f t="shared" si="1"/>
        <v>#DIV/0!</v>
      </c>
    </row>
    <row r="10" spans="1:10" s="6" customFormat="1" ht="18" customHeight="1" x14ac:dyDescent="0.25">
      <c r="A10" s="137" t="s">
        <v>13</v>
      </c>
      <c r="B10" s="138">
        <f>+B8+B9</f>
        <v>3570651.73</v>
      </c>
      <c r="C10" s="138">
        <f t="shared" ref="C10:D10" si="2">+C8+C9</f>
        <v>3691332.3</v>
      </c>
      <c r="D10" s="138">
        <f t="shared" si="2"/>
        <v>4052594.51</v>
      </c>
      <c r="E10" s="138">
        <f t="shared" si="0"/>
        <v>113.49733372064263</v>
      </c>
      <c r="F10" s="138">
        <f t="shared" si="1"/>
        <v>109.78677021302036</v>
      </c>
    </row>
    <row r="11" spans="1:10" s="6" customFormat="1" ht="18" customHeight="1" x14ac:dyDescent="0.2">
      <c r="A11" s="19" t="s">
        <v>8</v>
      </c>
      <c r="B11" s="29">
        <f>+'Račun prihoda i rashoda'!B44</f>
        <v>2776605.54</v>
      </c>
      <c r="C11" s="29">
        <f>+'Račun prihoda i rashoda'!C44</f>
        <v>3230782.71</v>
      </c>
      <c r="D11" s="29">
        <f>+'Račun prihoda i rashoda'!D44</f>
        <v>3252601.94</v>
      </c>
      <c r="E11" s="29">
        <f t="shared" si="0"/>
        <v>117.14310488626339</v>
      </c>
      <c r="F11" s="29">
        <f t="shared" si="1"/>
        <v>100.67535430137301</v>
      </c>
    </row>
    <row r="12" spans="1:10" s="6" customFormat="1" ht="18" customHeight="1" x14ac:dyDescent="0.2">
      <c r="A12" s="19" t="s">
        <v>9</v>
      </c>
      <c r="B12" s="29">
        <f>+'Račun prihoda i rashoda'!B99</f>
        <v>1235709.27</v>
      </c>
      <c r="C12" s="29">
        <f>+'Račun prihoda i rashoda'!C99</f>
        <v>3049.08</v>
      </c>
      <c r="D12" s="29">
        <f>+'Račun prihoda i rashoda'!D99</f>
        <v>3580.42</v>
      </c>
      <c r="E12" s="29">
        <f t="shared" si="0"/>
        <v>0.28974614716615343</v>
      </c>
      <c r="F12" s="29">
        <f t="shared" si="1"/>
        <v>117.42624004617788</v>
      </c>
    </row>
    <row r="13" spans="1:10" s="6" customFormat="1" ht="18" customHeight="1" x14ac:dyDescent="0.25">
      <c r="A13" s="137" t="s">
        <v>14</v>
      </c>
      <c r="B13" s="138">
        <f>+B11+B12</f>
        <v>4012314.81</v>
      </c>
      <c r="C13" s="138">
        <f t="shared" ref="C13:D13" si="3">+C11+C12</f>
        <v>3233831.79</v>
      </c>
      <c r="D13" s="138">
        <f t="shared" si="3"/>
        <v>3256182.36</v>
      </c>
      <c r="E13" s="138">
        <f t="shared" si="0"/>
        <v>81.154707798214858</v>
      </c>
      <c r="F13" s="138">
        <f t="shared" si="1"/>
        <v>100.69114819357996</v>
      </c>
    </row>
    <row r="14" spans="1:10" s="16" customFormat="1" ht="27" customHeight="1" x14ac:dyDescent="0.25">
      <c r="A14" s="46" t="s">
        <v>17</v>
      </c>
      <c r="B14" s="144">
        <f>+B10-B13</f>
        <v>-441663.08000000007</v>
      </c>
      <c r="C14" s="139">
        <f t="shared" ref="C14:D14" si="4">+C10-C13</f>
        <v>457500.50999999978</v>
      </c>
      <c r="D14" s="139">
        <f t="shared" si="4"/>
        <v>796412.14999999991</v>
      </c>
      <c r="E14" s="139">
        <f t="shared" si="0"/>
        <v>-180.32119641967805</v>
      </c>
      <c r="F14" s="139">
        <f t="shared" si="1"/>
        <v>174.07896441470641</v>
      </c>
      <c r="J14" s="141"/>
    </row>
    <row r="15" spans="1:10" s="16" customFormat="1" ht="27" customHeight="1" x14ac:dyDescent="0.2">
      <c r="A15" s="26"/>
      <c r="B15" s="27"/>
      <c r="C15" s="27"/>
      <c r="D15" s="27"/>
      <c r="E15" s="27"/>
      <c r="F15" s="28"/>
      <c r="J15" s="141"/>
    </row>
    <row r="17" spans="1:6" s="7" customFormat="1" x14ac:dyDescent="0.15"/>
    <row r="18" spans="1:6" s="7" customFormat="1" ht="26.45" customHeight="1" x14ac:dyDescent="0.15">
      <c r="A18" s="182" t="s">
        <v>2</v>
      </c>
      <c r="B18" s="182"/>
      <c r="C18" s="182"/>
      <c r="D18" s="182"/>
      <c r="E18" s="182"/>
      <c r="F18" s="182"/>
    </row>
    <row r="19" spans="1:6" s="7" customFormat="1" ht="48" customHeight="1" x14ac:dyDescent="0.15">
      <c r="A19" s="4" t="s">
        <v>1</v>
      </c>
      <c r="B19" s="15" t="s">
        <v>171</v>
      </c>
      <c r="C19" s="15" t="s">
        <v>295</v>
      </c>
      <c r="D19" s="15" t="s">
        <v>296</v>
      </c>
      <c r="E19" s="15" t="s">
        <v>297</v>
      </c>
      <c r="F19" s="15" t="s">
        <v>298</v>
      </c>
    </row>
    <row r="20" spans="1:6" s="7" customFormat="1" ht="15.75" customHeight="1" x14ac:dyDescent="0.15">
      <c r="A20" s="43" t="s">
        <v>5</v>
      </c>
      <c r="B20" s="44"/>
      <c r="C20" s="44"/>
      <c r="D20" s="44"/>
      <c r="E20" s="44"/>
      <c r="F20" s="44"/>
    </row>
    <row r="21" spans="1:6" s="7" customFormat="1" ht="14.25" customHeight="1" x14ac:dyDescent="0.2">
      <c r="A21" s="17" t="s">
        <v>3</v>
      </c>
      <c r="B21" s="23">
        <f>+'Račun financiranja'!B11</f>
        <v>430332.69</v>
      </c>
      <c r="C21" s="23">
        <f>+'Račun financiranja'!C11</f>
        <v>0</v>
      </c>
      <c r="D21" s="23">
        <f>+'Račun financiranja'!D11</f>
        <v>0</v>
      </c>
      <c r="E21" s="24">
        <f>+D21/B21*100</f>
        <v>0</v>
      </c>
      <c r="F21" s="149" t="e">
        <f>+D21/C21*100</f>
        <v>#DIV/0!</v>
      </c>
    </row>
    <row r="22" spans="1:6" s="8" customFormat="1" ht="15" customHeight="1" x14ac:dyDescent="0.2">
      <c r="A22" s="18" t="s">
        <v>4</v>
      </c>
      <c r="B22" s="25">
        <f>+'Račun financiranja'!B23</f>
        <v>0</v>
      </c>
      <c r="C22" s="25">
        <f>+'Račun financiranja'!C23</f>
        <v>430332.69</v>
      </c>
      <c r="D22" s="25">
        <f>+'Račun financiranja'!D23</f>
        <v>430332.69</v>
      </c>
      <c r="E22" s="25">
        <f>+D22/C22*100</f>
        <v>100</v>
      </c>
      <c r="F22" s="25">
        <f>+D22/C22*100</f>
        <v>100</v>
      </c>
    </row>
    <row r="23" spans="1:6" s="8" customFormat="1" ht="20.25" customHeight="1" x14ac:dyDescent="0.25">
      <c r="A23" s="41" t="s">
        <v>15</v>
      </c>
      <c r="B23" s="140">
        <f>+B21-B22</f>
        <v>430332.69</v>
      </c>
      <c r="C23" s="145">
        <f t="shared" ref="C23:D23" si="5">+C21-C22</f>
        <v>-430332.69</v>
      </c>
      <c r="D23" s="145">
        <f t="shared" si="5"/>
        <v>-430332.69</v>
      </c>
      <c r="E23" s="165" t="e">
        <f>+D23/#REF!*100</f>
        <v>#REF!</v>
      </c>
      <c r="F23" s="42">
        <f>+D23/C23*100</f>
        <v>100</v>
      </c>
    </row>
    <row r="24" spans="1:6" s="8" customFormat="1" ht="30.95" customHeight="1" x14ac:dyDescent="0.2">
      <c r="A24" s="176"/>
      <c r="B24" s="174"/>
      <c r="C24" s="174"/>
      <c r="D24" s="174"/>
      <c r="E24" s="174"/>
      <c r="F24" s="174"/>
    </row>
    <row r="25" spans="1:6" s="8" customFormat="1" ht="20.100000000000001" hidden="1" customHeight="1" x14ac:dyDescent="0.2">
      <c r="A25" s="173"/>
      <c r="B25" s="175"/>
      <c r="C25" s="175"/>
      <c r="D25" s="175"/>
      <c r="E25" s="175"/>
      <c r="F25" s="175"/>
    </row>
    <row r="26" spans="1:6" s="7" customFormat="1" ht="51.95" customHeight="1" x14ac:dyDescent="0.3">
      <c r="A26" s="181" t="s">
        <v>19</v>
      </c>
      <c r="B26" s="181"/>
      <c r="C26" s="181"/>
      <c r="D26" s="181"/>
      <c r="E26" s="181"/>
      <c r="F26" s="181"/>
    </row>
    <row r="27" spans="1:6" s="9" customFormat="1" ht="47.45" customHeight="1" x14ac:dyDescent="0.25">
      <c r="A27" s="4"/>
      <c r="B27" s="15" t="s">
        <v>171</v>
      </c>
      <c r="C27" s="15" t="s">
        <v>295</v>
      </c>
      <c r="D27" s="15" t="s">
        <v>296</v>
      </c>
      <c r="E27" s="15" t="s">
        <v>297</v>
      </c>
      <c r="F27" s="15" t="s">
        <v>298</v>
      </c>
    </row>
    <row r="28" spans="1:6" s="9" customFormat="1" ht="32.1" customHeight="1" x14ac:dyDescent="0.25">
      <c r="A28" s="35" t="s">
        <v>16</v>
      </c>
      <c r="B28" s="146">
        <f>+B29-B30</f>
        <v>-15837.43</v>
      </c>
      <c r="C28" s="146">
        <f t="shared" ref="C28:D28" si="6">+C29-C30</f>
        <v>-27167.820000000007</v>
      </c>
      <c r="D28" s="146">
        <f t="shared" si="6"/>
        <v>-360689.12999999995</v>
      </c>
      <c r="E28" s="36">
        <f>+D28/B28*100</f>
        <v>2277.4473509906593</v>
      </c>
      <c r="F28" s="36">
        <f>+D28/C28*100</f>
        <v>1327.63368573555</v>
      </c>
    </row>
    <row r="29" spans="1:6" s="10" customFormat="1" ht="31.5" customHeight="1" x14ac:dyDescent="0.25">
      <c r="A29" s="21" t="s">
        <v>18</v>
      </c>
      <c r="B29" s="20">
        <v>15316.8</v>
      </c>
      <c r="C29" s="20">
        <v>433451.12</v>
      </c>
      <c r="D29" s="20">
        <v>430332.69</v>
      </c>
      <c r="E29" s="20">
        <f>+D29/B29*100</f>
        <v>2809.5469680350989</v>
      </c>
      <c r="F29" s="20">
        <f>+D29/C29*100</f>
        <v>99.280557863133438</v>
      </c>
    </row>
    <row r="30" spans="1:6" s="11" customFormat="1" ht="27.95" customHeight="1" x14ac:dyDescent="0.2">
      <c r="A30" s="21" t="s">
        <v>10</v>
      </c>
      <c r="B30" s="20">
        <v>31154.23</v>
      </c>
      <c r="C30" s="20">
        <v>460618.94</v>
      </c>
      <c r="D30" s="20">
        <v>791021.82</v>
      </c>
      <c r="E30" s="20">
        <f>+D30/B30*100</f>
        <v>2539.051101567909</v>
      </c>
      <c r="F30" s="20">
        <f>+D30/C30*100</f>
        <v>171.73019850204162</v>
      </c>
    </row>
    <row r="31" spans="1:6" s="40" customFormat="1" ht="52.5" customHeight="1" x14ac:dyDescent="0.3">
      <c r="A31" s="183" t="s">
        <v>12</v>
      </c>
      <c r="B31" s="183"/>
      <c r="C31" s="183"/>
      <c r="D31" s="183"/>
      <c r="E31" s="183"/>
      <c r="F31" s="183"/>
    </row>
    <row r="32" spans="1:6" ht="20.25" hidden="1" customHeight="1" x14ac:dyDescent="0.15"/>
    <row r="33" spans="1:6" ht="0.75" customHeight="1" x14ac:dyDescent="0.15"/>
    <row r="34" spans="1:6" ht="48.6" customHeight="1" x14ac:dyDescent="0.15">
      <c r="A34" s="4" t="s">
        <v>1</v>
      </c>
      <c r="B34" s="4" t="s">
        <v>172</v>
      </c>
      <c r="C34" s="15"/>
      <c r="D34" s="4" t="s">
        <v>173</v>
      </c>
      <c r="E34" s="15" t="s">
        <v>297</v>
      </c>
      <c r="F34" s="15"/>
    </row>
    <row r="35" spans="1:6" s="33" customFormat="1" ht="0.6" customHeight="1" x14ac:dyDescent="0.3">
      <c r="A35" s="177" t="s">
        <v>12</v>
      </c>
      <c r="B35" s="177"/>
      <c r="C35" s="177"/>
      <c r="D35" s="177"/>
      <c r="E35" s="177"/>
      <c r="F35" s="177"/>
    </row>
    <row r="36" spans="1:6" s="7" customFormat="1" ht="0.75" hidden="1" customHeight="1" x14ac:dyDescent="0.15">
      <c r="A36" s="30"/>
      <c r="B36" s="30"/>
      <c r="C36" s="30"/>
      <c r="D36" s="30"/>
      <c r="E36" s="30"/>
      <c r="F36" s="30"/>
    </row>
    <row r="37" spans="1:6" s="9" customFormat="1" ht="39.950000000000003" customHeight="1" x14ac:dyDescent="0.25">
      <c r="A37" s="45" t="s">
        <v>20</v>
      </c>
      <c r="B37" s="147">
        <f>+B14+B23+B28</f>
        <v>-27167.820000000072</v>
      </c>
      <c r="C37" s="34"/>
      <c r="D37" s="34">
        <f>+D14+D23+D28</f>
        <v>5390.3299999999581</v>
      </c>
      <c r="E37" s="147">
        <f>+D37/B37*100</f>
        <v>-19.840863197709435</v>
      </c>
      <c r="F37" s="34"/>
    </row>
    <row r="38" spans="1:6" s="10" customFormat="1" ht="36.950000000000003" customHeight="1" x14ac:dyDescent="0.25">
      <c r="A38" s="31" t="s">
        <v>22</v>
      </c>
      <c r="B38" s="32">
        <v>433451.12</v>
      </c>
      <c r="C38" s="32"/>
      <c r="D38" s="32">
        <v>7759.51</v>
      </c>
      <c r="E38" s="32">
        <f>+D38/B38*100</f>
        <v>1.7901695582191599</v>
      </c>
      <c r="F38" s="32"/>
    </row>
    <row r="39" spans="1:6" s="11" customFormat="1" ht="39" customHeight="1" x14ac:dyDescent="0.2">
      <c r="A39" s="21" t="s">
        <v>21</v>
      </c>
      <c r="B39" s="32">
        <v>460618.94</v>
      </c>
      <c r="C39" s="32"/>
      <c r="D39" s="20">
        <v>2369.1799999999998</v>
      </c>
      <c r="E39" s="20">
        <f>+D39/B39*100</f>
        <v>0.51434706527699448</v>
      </c>
      <c r="F39" s="32"/>
    </row>
    <row r="40" spans="1:6" x14ac:dyDescent="0.15">
      <c r="B40" s="143"/>
    </row>
    <row r="41" spans="1:6" ht="12.75" x14ac:dyDescent="0.2">
      <c r="A41" s="12"/>
    </row>
    <row r="42" spans="1:6" ht="12" x14ac:dyDescent="0.2">
      <c r="D42" s="13"/>
    </row>
    <row r="44" spans="1:6" ht="12.75" x14ac:dyDescent="0.2">
      <c r="D44" s="14"/>
    </row>
    <row r="45" spans="1:6" x14ac:dyDescent="0.15">
      <c r="D45" s="143"/>
    </row>
  </sheetData>
  <mergeCells count="7">
    <mergeCell ref="A35:F35"/>
    <mergeCell ref="A1:F1"/>
    <mergeCell ref="A3:F3"/>
    <mergeCell ref="A5:F5"/>
    <mergeCell ref="A26:F26"/>
    <mergeCell ref="A18:F18"/>
    <mergeCell ref="A31:F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zoomScaleNormal="100" workbookViewId="0">
      <selection activeCell="F13" sqref="F13"/>
    </sheetView>
  </sheetViews>
  <sheetFormatPr defaultRowHeight="15" x14ac:dyDescent="0.25"/>
  <cols>
    <col min="2" max="2" width="48.5703125" customWidth="1"/>
    <col min="3" max="3" width="14.85546875" customWidth="1"/>
    <col min="4" max="5" width="11.5703125" customWidth="1"/>
    <col min="6" max="6" width="10.7109375" customWidth="1"/>
    <col min="7" max="7" width="18.28515625" customWidth="1"/>
    <col min="8" max="8" width="16.85546875" customWidth="1"/>
    <col min="9" max="9" width="17" customWidth="1"/>
    <col min="10" max="10" width="16.85546875" customWidth="1"/>
  </cols>
  <sheetData>
    <row r="3" spans="2:10" ht="21" x14ac:dyDescent="0.35">
      <c r="D3" s="162" t="s">
        <v>293</v>
      </c>
      <c r="F3" s="162"/>
    </row>
    <row r="5" spans="2:10" x14ac:dyDescent="0.25">
      <c r="B5" s="193" t="s">
        <v>283</v>
      </c>
      <c r="C5" s="194" t="s">
        <v>288</v>
      </c>
      <c r="D5" s="194"/>
      <c r="E5" s="194"/>
      <c r="F5" s="194"/>
      <c r="G5" s="193" t="s">
        <v>289</v>
      </c>
      <c r="H5" s="193" t="s">
        <v>290</v>
      </c>
      <c r="I5" s="193" t="s">
        <v>291</v>
      </c>
      <c r="J5" s="193" t="s">
        <v>292</v>
      </c>
    </row>
    <row r="6" spans="2:10" ht="74.25" customHeight="1" x14ac:dyDescent="0.25">
      <c r="B6" s="193"/>
      <c r="C6" s="161" t="s">
        <v>284</v>
      </c>
      <c r="D6" s="161" t="s">
        <v>285</v>
      </c>
      <c r="E6" s="161" t="s">
        <v>286</v>
      </c>
      <c r="F6" s="161" t="s">
        <v>287</v>
      </c>
      <c r="G6" s="193"/>
      <c r="H6" s="193"/>
      <c r="I6" s="193"/>
      <c r="J6" s="193"/>
    </row>
    <row r="7" spans="2:10" ht="49.5" customHeight="1" x14ac:dyDescent="0.25">
      <c r="B7" s="150" t="s">
        <v>294</v>
      </c>
      <c r="C7" s="163">
        <v>789529.87</v>
      </c>
      <c r="D7" s="163">
        <v>0</v>
      </c>
      <c r="E7" s="163">
        <v>0</v>
      </c>
      <c r="F7" s="163">
        <v>430332.69</v>
      </c>
      <c r="G7" s="163">
        <v>0</v>
      </c>
      <c r="H7" s="163">
        <v>0</v>
      </c>
      <c r="I7" s="163">
        <v>986756.46</v>
      </c>
      <c r="J7" s="163">
        <f>197226.09+789529.87</f>
        <v>986755.96</v>
      </c>
    </row>
    <row r="8" spans="2:10" ht="25.5" customHeight="1" thickBot="1" x14ac:dyDescent="0.3">
      <c r="B8" s="160"/>
      <c r="C8" s="164"/>
      <c r="D8" s="164"/>
      <c r="E8" s="164"/>
      <c r="F8" s="164"/>
      <c r="G8" s="164"/>
      <c r="H8" s="164"/>
      <c r="I8" s="164"/>
      <c r="J8" s="164"/>
    </row>
    <row r="9" spans="2:10" ht="15.75" thickTop="1" x14ac:dyDescent="0.25"/>
  </sheetData>
  <mergeCells count="6">
    <mergeCell ref="J5:J6"/>
    <mergeCell ref="B5:B6"/>
    <mergeCell ref="C5:F5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1"/>
  <sheetViews>
    <sheetView topLeftCell="A10" zoomScaleNormal="100" workbookViewId="0">
      <selection activeCell="A37" sqref="A37"/>
    </sheetView>
  </sheetViews>
  <sheetFormatPr defaultRowHeight="11.25" x14ac:dyDescent="0.15"/>
  <cols>
    <col min="1" max="1" width="48.5703125" style="1" customWidth="1"/>
    <col min="2" max="2" width="30.42578125" style="1" customWidth="1"/>
    <col min="3" max="3" width="22.7109375" style="1" customWidth="1"/>
    <col min="4" max="4" width="26.140625" style="1" customWidth="1"/>
    <col min="5" max="5" width="19.140625" style="1" customWidth="1"/>
    <col min="6" max="6" width="16.7109375" style="1" customWidth="1"/>
    <col min="7" max="38" width="9.140625" style="7"/>
    <col min="39" max="16384" width="9.140625" style="1"/>
  </cols>
  <sheetData>
    <row r="1" spans="1:38" ht="15.75" x14ac:dyDescent="0.15">
      <c r="A1" s="184" t="s">
        <v>190</v>
      </c>
      <c r="B1" s="184"/>
      <c r="C1" s="184"/>
      <c r="D1" s="184"/>
      <c r="E1" s="184"/>
      <c r="F1" s="184"/>
    </row>
    <row r="2" spans="1:38" ht="15.75" x14ac:dyDescent="0.15">
      <c r="A2" s="184" t="s">
        <v>191</v>
      </c>
      <c r="B2" s="184"/>
      <c r="C2" s="184"/>
      <c r="D2" s="184"/>
      <c r="E2" s="184"/>
      <c r="F2" s="184"/>
    </row>
    <row r="4" spans="1:38" ht="15.75" x14ac:dyDescent="0.15">
      <c r="A4" s="184" t="s">
        <v>192</v>
      </c>
      <c r="B4" s="184"/>
      <c r="C4" s="184"/>
      <c r="D4" s="184"/>
      <c r="E4" s="184"/>
      <c r="F4" s="184"/>
    </row>
    <row r="8" spans="1:38" ht="12" thickBot="1" x14ac:dyDescent="0.2"/>
    <row r="9" spans="1:38" s="5" customFormat="1" ht="53.25" customHeight="1" thickBot="1" x14ac:dyDescent="0.2">
      <c r="A9" s="109" t="s">
        <v>1</v>
      </c>
      <c r="B9" s="103" t="s">
        <v>299</v>
      </c>
      <c r="C9" s="103" t="s">
        <v>303</v>
      </c>
      <c r="D9" s="103" t="s">
        <v>300</v>
      </c>
      <c r="E9" s="103" t="s">
        <v>301</v>
      </c>
      <c r="F9" s="103" t="s">
        <v>302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</row>
    <row r="10" spans="1:38" s="49" customFormat="1" ht="12.75" x14ac:dyDescent="0.2">
      <c r="A10" s="110" t="s">
        <v>0</v>
      </c>
      <c r="B10" s="104"/>
      <c r="C10" s="104"/>
      <c r="D10" s="104"/>
      <c r="E10" s="104"/>
      <c r="F10" s="105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6" customFormat="1" ht="12.75" x14ac:dyDescent="0.2">
      <c r="A11" s="113" t="s">
        <v>23</v>
      </c>
      <c r="B11" s="51">
        <f>+B12+B19+B22+B25+B31</f>
        <v>3570651.73</v>
      </c>
      <c r="C11" s="51">
        <v>3691332.3</v>
      </c>
      <c r="D11" s="51">
        <v>4052594.51</v>
      </c>
      <c r="E11" s="51">
        <f>+D11/B11*100</f>
        <v>113.49733372064263</v>
      </c>
      <c r="F11" s="142">
        <f>+D11/C11*100</f>
        <v>109.78677021302036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6" customFormat="1" ht="25.5" x14ac:dyDescent="0.2">
      <c r="A12" s="119" t="s">
        <v>24</v>
      </c>
      <c r="B12" s="120">
        <v>2621652.21</v>
      </c>
      <c r="C12" s="120">
        <v>3439008.02</v>
      </c>
      <c r="D12" s="120">
        <v>3797914.8</v>
      </c>
      <c r="E12" s="121">
        <v>144.87</v>
      </c>
      <c r="F12" s="121">
        <v>110.44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6" customFormat="1" ht="25.5" x14ac:dyDescent="0.2">
      <c r="A13" s="126" t="s">
        <v>25</v>
      </c>
      <c r="B13" s="57">
        <v>2424426.12</v>
      </c>
      <c r="C13" s="56"/>
      <c r="D13" s="57">
        <v>3008384.93</v>
      </c>
      <c r="E13" s="58">
        <v>124.09</v>
      </c>
      <c r="F13" s="5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38" s="6" customFormat="1" ht="25.5" x14ac:dyDescent="0.2">
      <c r="A14" s="122" t="s">
        <v>26</v>
      </c>
      <c r="B14" s="57">
        <v>2423106.89</v>
      </c>
      <c r="C14" s="56"/>
      <c r="D14" s="57">
        <v>3007018.12</v>
      </c>
      <c r="E14" s="58">
        <v>124.1</v>
      </c>
      <c r="F14" s="5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spans="1:38" s="6" customFormat="1" ht="25.5" x14ac:dyDescent="0.2">
      <c r="A15" s="122" t="s">
        <v>27</v>
      </c>
      <c r="B15" s="57">
        <v>1319.23</v>
      </c>
      <c r="C15" s="56"/>
      <c r="D15" s="57">
        <v>1366.81</v>
      </c>
      <c r="E15" s="58">
        <v>103.61</v>
      </c>
      <c r="F15" s="56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6" spans="1:38" s="6" customFormat="1" ht="12.75" x14ac:dyDescent="0.2">
      <c r="A16" s="126" t="s">
        <v>28</v>
      </c>
      <c r="B16" s="57">
        <v>197226.09</v>
      </c>
      <c r="C16" s="56"/>
      <c r="D16" s="57">
        <v>789529.87</v>
      </c>
      <c r="E16" s="58">
        <v>400.32</v>
      </c>
      <c r="F16" s="5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spans="1:38" s="6" customFormat="1" ht="25.5" x14ac:dyDescent="0.2">
      <c r="A17" s="122" t="s">
        <v>29</v>
      </c>
      <c r="B17" s="56"/>
      <c r="C17" s="56"/>
      <c r="D17" s="58">
        <v>265.45</v>
      </c>
      <c r="E17" s="56"/>
      <c r="F17" s="5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spans="1:38" s="6" customFormat="1" ht="25.5" x14ac:dyDescent="0.2">
      <c r="A18" s="122" t="s">
        <v>30</v>
      </c>
      <c r="B18" s="57">
        <v>197226.09</v>
      </c>
      <c r="C18" s="56"/>
      <c r="D18" s="57">
        <v>789264.42</v>
      </c>
      <c r="E18" s="58">
        <v>400.18</v>
      </c>
      <c r="F18" s="5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spans="1:38" s="6" customFormat="1" ht="12.75" x14ac:dyDescent="0.2">
      <c r="A19" s="119" t="s">
        <v>31</v>
      </c>
      <c r="B19" s="121">
        <v>5.1100000000000003</v>
      </c>
      <c r="C19" s="121">
        <v>3</v>
      </c>
      <c r="D19" s="121">
        <v>10.58</v>
      </c>
      <c r="E19" s="121">
        <v>207.05</v>
      </c>
      <c r="F19" s="121">
        <v>352.67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spans="1:38" s="6" customFormat="1" ht="12.75" x14ac:dyDescent="0.2">
      <c r="A20" s="126" t="s">
        <v>32</v>
      </c>
      <c r="B20" s="58">
        <v>5.1100000000000003</v>
      </c>
      <c r="C20" s="56"/>
      <c r="D20" s="58">
        <v>10.58</v>
      </c>
      <c r="E20" s="58">
        <v>207.05</v>
      </c>
      <c r="F20" s="56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spans="1:38" s="6" customFormat="1" ht="25.5" x14ac:dyDescent="0.2">
      <c r="A21" s="122" t="s">
        <v>33</v>
      </c>
      <c r="B21" s="58">
        <v>5.1100000000000003</v>
      </c>
      <c r="C21" s="56"/>
      <c r="D21" s="58">
        <v>10.58</v>
      </c>
      <c r="E21" s="58">
        <v>207.05</v>
      </c>
      <c r="F21" s="56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1:38" s="6" customFormat="1" ht="25.5" x14ac:dyDescent="0.2">
      <c r="A22" s="119" t="s">
        <v>34</v>
      </c>
      <c r="B22" s="120">
        <v>29368.22</v>
      </c>
      <c r="C22" s="120">
        <v>34150.660000000003</v>
      </c>
      <c r="D22" s="120">
        <v>38581.49</v>
      </c>
      <c r="E22" s="121">
        <v>131.37</v>
      </c>
      <c r="F22" s="121">
        <v>112.97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1:38" s="6" customFormat="1" ht="12.75" x14ac:dyDescent="0.2">
      <c r="A23" s="126" t="s">
        <v>35</v>
      </c>
      <c r="B23" s="57">
        <v>29368.22</v>
      </c>
      <c r="C23" s="56"/>
      <c r="D23" s="57">
        <v>38581.49</v>
      </c>
      <c r="E23" s="58">
        <v>131.37</v>
      </c>
      <c r="F23" s="5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1:38" s="6" customFormat="1" ht="12.75" x14ac:dyDescent="0.2">
      <c r="A24" s="122" t="s">
        <v>36</v>
      </c>
      <c r="B24" s="57">
        <v>29368.22</v>
      </c>
      <c r="C24" s="56"/>
      <c r="D24" s="57">
        <v>38581.49</v>
      </c>
      <c r="E24" s="58">
        <v>131.37</v>
      </c>
      <c r="F24" s="56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1:38" s="6" customFormat="1" ht="38.25" x14ac:dyDescent="0.2">
      <c r="A25" s="119" t="s">
        <v>37</v>
      </c>
      <c r="B25" s="120">
        <v>18029.830000000002</v>
      </c>
      <c r="C25" s="120">
        <v>16819.97</v>
      </c>
      <c r="D25" s="120">
        <v>20635.310000000001</v>
      </c>
      <c r="E25" s="121">
        <v>114.45</v>
      </c>
      <c r="F25" s="121">
        <v>122.68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 s="6" customFormat="1" ht="25.5" x14ac:dyDescent="0.2">
      <c r="A26" s="126" t="s">
        <v>38</v>
      </c>
      <c r="B26" s="57">
        <v>15401.02</v>
      </c>
      <c r="C26" s="56"/>
      <c r="D26" s="57">
        <v>18897.16</v>
      </c>
      <c r="E26" s="58">
        <v>122.7</v>
      </c>
      <c r="F26" s="56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1:38" s="6" customFormat="1" ht="12.75" x14ac:dyDescent="0.2">
      <c r="A27" s="122" t="s">
        <v>39</v>
      </c>
      <c r="B27" s="57">
        <v>15401.02</v>
      </c>
      <c r="C27" s="56"/>
      <c r="D27" s="57">
        <v>18897.16</v>
      </c>
      <c r="E27" s="58">
        <v>122.7</v>
      </c>
      <c r="F27" s="56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1:38" s="6" customFormat="1" ht="38.25" x14ac:dyDescent="0.2">
      <c r="A28" s="126" t="s">
        <v>40</v>
      </c>
      <c r="B28" s="57">
        <v>2628.81</v>
      </c>
      <c r="C28" s="56"/>
      <c r="D28" s="57">
        <v>1738.15</v>
      </c>
      <c r="E28" s="58">
        <v>66.12</v>
      </c>
      <c r="F28" s="56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 s="6" customFormat="1" ht="12.75" x14ac:dyDescent="0.2">
      <c r="A29" s="122" t="s">
        <v>41</v>
      </c>
      <c r="B29" s="57">
        <v>1240.08</v>
      </c>
      <c r="C29" s="56"/>
      <c r="D29" s="58">
        <v>894.15</v>
      </c>
      <c r="E29" s="58">
        <v>72.099999999999994</v>
      </c>
      <c r="F29" s="56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  <row r="30" spans="1:38" s="6" customFormat="1" ht="12.75" x14ac:dyDescent="0.2">
      <c r="A30" s="122" t="s">
        <v>42</v>
      </c>
      <c r="B30" s="57">
        <v>1388.73</v>
      </c>
      <c r="C30" s="56"/>
      <c r="D30" s="58">
        <v>844</v>
      </c>
      <c r="E30" s="58">
        <v>60.77</v>
      </c>
      <c r="F30" s="56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1:38" s="6" customFormat="1" ht="25.5" x14ac:dyDescent="0.2">
      <c r="A31" s="119" t="s">
        <v>43</v>
      </c>
      <c r="B31" s="120">
        <f>901670.58-74.22</f>
        <v>901596.36</v>
      </c>
      <c r="C31" s="120">
        <v>201350.65</v>
      </c>
      <c r="D31" s="120">
        <v>195452.33</v>
      </c>
      <c r="E31" s="120">
        <f>+D31/B31*100</f>
        <v>21.678473724095333</v>
      </c>
      <c r="F31" s="121">
        <v>97.07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</row>
    <row r="32" spans="1:38" s="6" customFormat="1" ht="38.25" x14ac:dyDescent="0.2">
      <c r="A32" s="126" t="s">
        <v>44</v>
      </c>
      <c r="B32" s="57">
        <f>901670.58-74.22</f>
        <v>901596.36</v>
      </c>
      <c r="C32" s="56"/>
      <c r="D32" s="57">
        <v>195452.33</v>
      </c>
      <c r="E32" s="57">
        <f>+D32/B32*100</f>
        <v>21.678473724095333</v>
      </c>
      <c r="F32" s="56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</row>
    <row r="33" spans="1:38" s="6" customFormat="1" ht="25.5" x14ac:dyDescent="0.2">
      <c r="A33" s="122" t="s">
        <v>45</v>
      </c>
      <c r="B33" s="57">
        <f>324688.46-74.22</f>
        <v>324614.24000000005</v>
      </c>
      <c r="C33" s="56"/>
      <c r="D33" s="57">
        <v>195452.33</v>
      </c>
      <c r="E33" s="58">
        <v>60.2</v>
      </c>
      <c r="F33" s="56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</row>
    <row r="34" spans="1:38" s="6" customFormat="1" ht="25.5" x14ac:dyDescent="0.2">
      <c r="A34" s="122" t="s">
        <v>46</v>
      </c>
      <c r="B34" s="57">
        <v>576982.12</v>
      </c>
      <c r="C34" s="56"/>
      <c r="D34" s="56"/>
      <c r="E34" s="56"/>
      <c r="F34" s="56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38" s="49" customFormat="1" ht="15" customHeight="1" x14ac:dyDescent="0.2">
      <c r="A35" s="110" t="s">
        <v>47</v>
      </c>
      <c r="B35" s="106">
        <f>+B31+B25+B22+B19+B12</f>
        <v>3570651.73</v>
      </c>
      <c r="C35" s="106">
        <v>3691332.3</v>
      </c>
      <c r="D35" s="106">
        <v>4052594.51</v>
      </c>
      <c r="E35" s="106">
        <f>+D35/B35*100</f>
        <v>113.49733372064263</v>
      </c>
      <c r="F35" s="125">
        <v>109.79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</row>
    <row r="36" spans="1:38" s="78" customFormat="1" ht="15" customHeight="1" x14ac:dyDescent="0.2">
      <c r="A36" s="87"/>
      <c r="B36" s="88"/>
      <c r="C36" s="88"/>
      <c r="D36" s="88"/>
      <c r="E36" s="89"/>
      <c r="F36" s="90"/>
    </row>
    <row r="37" spans="1:38" s="78" customFormat="1" ht="15" customHeight="1" x14ac:dyDescent="0.2">
      <c r="A37" s="80"/>
      <c r="B37" s="81"/>
      <c r="C37" s="81"/>
      <c r="D37" s="81"/>
      <c r="E37" s="82"/>
      <c r="F37" s="79"/>
    </row>
    <row r="38" spans="1:38" s="78" customFormat="1" ht="15" customHeight="1" x14ac:dyDescent="0.2">
      <c r="A38" s="80"/>
      <c r="B38" s="81"/>
      <c r="C38" s="81"/>
      <c r="D38" s="81"/>
      <c r="E38" s="82"/>
      <c r="F38" s="79"/>
    </row>
    <row r="39" spans="1:38" ht="15.75" x14ac:dyDescent="0.15">
      <c r="A39" s="184" t="s">
        <v>193</v>
      </c>
      <c r="B39" s="185"/>
      <c r="C39" s="185"/>
      <c r="D39" s="185"/>
      <c r="E39" s="185"/>
      <c r="F39" s="185"/>
    </row>
    <row r="40" spans="1:38" ht="15.75" x14ac:dyDescent="0.15">
      <c r="A40" s="100"/>
      <c r="B40" s="101"/>
      <c r="C40" s="101"/>
      <c r="D40" s="101"/>
      <c r="E40" s="101"/>
      <c r="F40" s="101"/>
    </row>
    <row r="41" spans="1:38" s="78" customFormat="1" ht="15" customHeight="1" thickBot="1" x14ac:dyDescent="0.25">
      <c r="A41" s="83"/>
      <c r="B41" s="84"/>
      <c r="C41" s="84"/>
      <c r="D41" s="84"/>
      <c r="E41" s="85"/>
      <c r="F41" s="86"/>
    </row>
    <row r="42" spans="1:38" s="49" customFormat="1" ht="42" customHeight="1" thickBot="1" x14ac:dyDescent="0.2">
      <c r="A42" s="109" t="s">
        <v>1</v>
      </c>
      <c r="B42" s="103" t="s">
        <v>299</v>
      </c>
      <c r="C42" s="103" t="s">
        <v>303</v>
      </c>
      <c r="D42" s="103" t="s">
        <v>300</v>
      </c>
      <c r="E42" s="103" t="s">
        <v>301</v>
      </c>
      <c r="F42" s="103" t="s">
        <v>302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spans="1:38" s="49" customFormat="1" ht="15" customHeight="1" x14ac:dyDescent="0.2">
      <c r="A43" s="110" t="s">
        <v>0</v>
      </c>
      <c r="B43" s="99"/>
      <c r="C43" s="99"/>
      <c r="D43" s="99"/>
      <c r="E43" s="99"/>
      <c r="F43" s="99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</row>
    <row r="44" spans="1:38" s="6" customFormat="1" ht="12.75" x14ac:dyDescent="0.2">
      <c r="A44" s="113" t="s">
        <v>48</v>
      </c>
      <c r="B44" s="51">
        <v>2776605.54</v>
      </c>
      <c r="C44" s="51">
        <v>3230782.71</v>
      </c>
      <c r="D44" s="51">
        <v>3252601.94</v>
      </c>
      <c r="E44" s="52">
        <v>117.14</v>
      </c>
      <c r="F44" s="116">
        <v>100.68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</row>
    <row r="45" spans="1:38" s="6" customFormat="1" ht="12.75" x14ac:dyDescent="0.2">
      <c r="A45" s="119" t="s">
        <v>49</v>
      </c>
      <c r="B45" s="120">
        <v>2381984.21</v>
      </c>
      <c r="C45" s="120">
        <v>2972988.48</v>
      </c>
      <c r="D45" s="120">
        <v>2998117.24</v>
      </c>
      <c r="E45" s="121">
        <v>125.87</v>
      </c>
      <c r="F45" s="117">
        <v>100.85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</row>
    <row r="46" spans="1:38" s="6" customFormat="1" ht="12.75" x14ac:dyDescent="0.2">
      <c r="A46" s="118" t="s">
        <v>50</v>
      </c>
      <c r="B46" s="57">
        <v>1963351.14</v>
      </c>
      <c r="C46" s="56"/>
      <c r="D46" s="57">
        <v>2477026.7999999998</v>
      </c>
      <c r="E46" s="58">
        <v>126.16</v>
      </c>
      <c r="F46" s="54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</row>
    <row r="47" spans="1:38" s="6" customFormat="1" ht="12.75" x14ac:dyDescent="0.2">
      <c r="A47" s="122" t="s">
        <v>51</v>
      </c>
      <c r="B47" s="57">
        <v>1926917.05</v>
      </c>
      <c r="C47" s="56"/>
      <c r="D47" s="57">
        <v>2417329.42</v>
      </c>
      <c r="E47" s="58">
        <v>125.45</v>
      </c>
      <c r="F47" s="54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</row>
    <row r="48" spans="1:38" s="6" customFormat="1" ht="12.75" x14ac:dyDescent="0.2">
      <c r="A48" s="122" t="s">
        <v>52</v>
      </c>
      <c r="B48" s="57">
        <v>36434.089999999997</v>
      </c>
      <c r="C48" s="56"/>
      <c r="D48" s="57">
        <v>59697.38</v>
      </c>
      <c r="E48" s="58">
        <v>163.85</v>
      </c>
      <c r="F48" s="54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</row>
    <row r="49" spans="1:38" s="6" customFormat="1" ht="12.75" x14ac:dyDescent="0.2">
      <c r="A49" s="118" t="s">
        <v>53</v>
      </c>
      <c r="B49" s="57">
        <v>92929.77</v>
      </c>
      <c r="C49" s="56"/>
      <c r="D49" s="57">
        <v>110318.02</v>
      </c>
      <c r="E49" s="58">
        <v>118.71</v>
      </c>
      <c r="F49" s="54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</row>
    <row r="50" spans="1:38" s="6" customFormat="1" ht="12.75" x14ac:dyDescent="0.2">
      <c r="A50" s="122" t="s">
        <v>54</v>
      </c>
      <c r="B50" s="57">
        <v>92929.77</v>
      </c>
      <c r="C50" s="56"/>
      <c r="D50" s="57">
        <v>110318.02</v>
      </c>
      <c r="E50" s="58">
        <v>118.71</v>
      </c>
      <c r="F50" s="54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</row>
    <row r="51" spans="1:38" s="6" customFormat="1" ht="12.75" x14ac:dyDescent="0.2">
      <c r="A51" s="118" t="s">
        <v>55</v>
      </c>
      <c r="B51" s="57">
        <v>325703.3</v>
      </c>
      <c r="C51" s="56"/>
      <c r="D51" s="57">
        <v>410772.42</v>
      </c>
      <c r="E51" s="58">
        <v>126.12</v>
      </c>
      <c r="F51" s="54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</row>
    <row r="52" spans="1:38" s="6" customFormat="1" ht="12.75" x14ac:dyDescent="0.2">
      <c r="A52" s="122" t="s">
        <v>56</v>
      </c>
      <c r="B52" s="57">
        <v>325669.94</v>
      </c>
      <c r="C52" s="56"/>
      <c r="D52" s="57">
        <v>410710.02</v>
      </c>
      <c r="E52" s="58">
        <v>126.11</v>
      </c>
      <c r="F52" s="54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</row>
    <row r="53" spans="1:38" s="6" customFormat="1" ht="25.5" x14ac:dyDescent="0.2">
      <c r="A53" s="122" t="s">
        <v>57</v>
      </c>
      <c r="B53" s="58">
        <v>33.36</v>
      </c>
      <c r="C53" s="56"/>
      <c r="D53" s="58">
        <v>62.4</v>
      </c>
      <c r="E53" s="58">
        <v>187.05</v>
      </c>
      <c r="F53" s="54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</row>
    <row r="54" spans="1:38" s="6" customFormat="1" ht="12.75" x14ac:dyDescent="0.2">
      <c r="A54" s="119" t="s">
        <v>58</v>
      </c>
      <c r="B54" s="120">
        <v>386981.18</v>
      </c>
      <c r="C54" s="120">
        <v>245794.02</v>
      </c>
      <c r="D54" s="120">
        <v>248427.04</v>
      </c>
      <c r="E54" s="121">
        <v>64.2</v>
      </c>
      <c r="F54" s="117">
        <v>101.07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</row>
    <row r="55" spans="1:38" s="6" customFormat="1" ht="12.75" x14ac:dyDescent="0.2">
      <c r="A55" s="118" t="s">
        <v>59</v>
      </c>
      <c r="B55" s="57">
        <v>82500.44</v>
      </c>
      <c r="C55" s="56"/>
      <c r="D55" s="57">
        <v>91666.53</v>
      </c>
      <c r="E55" s="58">
        <v>111.11</v>
      </c>
      <c r="F55" s="54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</row>
    <row r="56" spans="1:38" s="6" customFormat="1" ht="12.75" x14ac:dyDescent="0.2">
      <c r="A56" s="122" t="s">
        <v>60</v>
      </c>
      <c r="B56" s="57">
        <v>20099.669999999998</v>
      </c>
      <c r="C56" s="56"/>
      <c r="D56" s="57">
        <v>21427.72</v>
      </c>
      <c r="E56" s="58">
        <v>106.61</v>
      </c>
      <c r="F56" s="54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</row>
    <row r="57" spans="1:38" s="6" customFormat="1" ht="25.5" x14ac:dyDescent="0.2">
      <c r="A57" s="122" t="s">
        <v>61</v>
      </c>
      <c r="B57" s="57">
        <v>61708.01</v>
      </c>
      <c r="C57" s="56"/>
      <c r="D57" s="57">
        <v>69465.509999999995</v>
      </c>
      <c r="E57" s="58">
        <v>112.57</v>
      </c>
      <c r="F57" s="54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</row>
    <row r="58" spans="1:38" s="6" customFormat="1" ht="12.75" x14ac:dyDescent="0.2">
      <c r="A58" s="122" t="s">
        <v>62</v>
      </c>
      <c r="B58" s="58">
        <v>675.56</v>
      </c>
      <c r="C58" s="56"/>
      <c r="D58" s="58">
        <v>773.3</v>
      </c>
      <c r="E58" s="58">
        <v>114.47</v>
      </c>
      <c r="F58" s="54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</row>
    <row r="59" spans="1:38" s="6" customFormat="1" ht="12.75" x14ac:dyDescent="0.2">
      <c r="A59" s="122" t="s">
        <v>63</v>
      </c>
      <c r="B59" s="58">
        <v>17.2</v>
      </c>
      <c r="C59" s="56"/>
      <c r="D59" s="56"/>
      <c r="E59" s="56"/>
      <c r="F59" s="54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</row>
    <row r="60" spans="1:38" s="6" customFormat="1" ht="12.75" x14ac:dyDescent="0.2">
      <c r="A60" s="118" t="s">
        <v>64</v>
      </c>
      <c r="B60" s="57">
        <v>112399.47</v>
      </c>
      <c r="C60" s="56"/>
      <c r="D60" s="57">
        <v>82662.75</v>
      </c>
      <c r="E60" s="58">
        <v>73.540000000000006</v>
      </c>
      <c r="F60" s="54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</row>
    <row r="61" spans="1:38" s="6" customFormat="1" ht="12.75" x14ac:dyDescent="0.2">
      <c r="A61" s="122" t="s">
        <v>65</v>
      </c>
      <c r="B61" s="57">
        <v>14769.44</v>
      </c>
      <c r="C61" s="56"/>
      <c r="D61" s="57">
        <v>18249.310000000001</v>
      </c>
      <c r="E61" s="58">
        <v>123.56</v>
      </c>
      <c r="F61" s="54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</row>
    <row r="62" spans="1:38" s="6" customFormat="1" ht="12.75" x14ac:dyDescent="0.2">
      <c r="A62" s="122" t="s">
        <v>66</v>
      </c>
      <c r="B62" s="57">
        <v>8897</v>
      </c>
      <c r="C62" s="56"/>
      <c r="D62" s="57">
        <v>18644.439999999999</v>
      </c>
      <c r="E62" s="58">
        <v>209.56</v>
      </c>
      <c r="F62" s="54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</row>
    <row r="63" spans="1:38" s="6" customFormat="1" ht="12.75" x14ac:dyDescent="0.2">
      <c r="A63" s="122" t="s">
        <v>67</v>
      </c>
      <c r="B63" s="57">
        <v>84484.37</v>
      </c>
      <c r="C63" s="56"/>
      <c r="D63" s="57">
        <v>41438.239999999998</v>
      </c>
      <c r="E63" s="58">
        <v>49.05</v>
      </c>
      <c r="F63" s="54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</row>
    <row r="64" spans="1:38" s="6" customFormat="1" ht="25.5" x14ac:dyDescent="0.2">
      <c r="A64" s="122" t="s">
        <v>68</v>
      </c>
      <c r="B64" s="57">
        <v>2585.1799999999998</v>
      </c>
      <c r="C64" s="56"/>
      <c r="D64" s="57">
        <v>2725.5</v>
      </c>
      <c r="E64" s="58">
        <v>105.43</v>
      </c>
      <c r="F64" s="54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</row>
    <row r="65" spans="1:38" s="6" customFormat="1" ht="12.75" x14ac:dyDescent="0.2">
      <c r="A65" s="122" t="s">
        <v>69</v>
      </c>
      <c r="B65" s="57">
        <v>1121.68</v>
      </c>
      <c r="C65" s="56"/>
      <c r="D65" s="58">
        <v>884.86</v>
      </c>
      <c r="E65" s="58">
        <v>78.89</v>
      </c>
      <c r="F65" s="54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</row>
    <row r="66" spans="1:38" s="6" customFormat="1" ht="12.75" x14ac:dyDescent="0.2">
      <c r="A66" s="122" t="s">
        <v>70</v>
      </c>
      <c r="B66" s="58">
        <v>541.79999999999995</v>
      </c>
      <c r="C66" s="56"/>
      <c r="D66" s="58">
        <v>720.4</v>
      </c>
      <c r="E66" s="58">
        <v>132.96</v>
      </c>
      <c r="F66" s="54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</row>
    <row r="67" spans="1:38" s="6" customFormat="1" ht="12.75" x14ac:dyDescent="0.2">
      <c r="A67" s="118" t="s">
        <v>71</v>
      </c>
      <c r="B67" s="57">
        <v>183132.86</v>
      </c>
      <c r="C67" s="56"/>
      <c r="D67" s="57">
        <v>63053.81</v>
      </c>
      <c r="E67" s="58">
        <v>34.43</v>
      </c>
      <c r="F67" s="54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</row>
    <row r="68" spans="1:38" s="6" customFormat="1" ht="12.75" x14ac:dyDescent="0.2">
      <c r="A68" s="122" t="s">
        <v>72</v>
      </c>
      <c r="B68" s="57">
        <v>4044.51</v>
      </c>
      <c r="C68" s="56"/>
      <c r="D68" s="57">
        <v>3860.08</v>
      </c>
      <c r="E68" s="58">
        <v>95.44</v>
      </c>
      <c r="F68" s="54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</row>
    <row r="69" spans="1:38" s="6" customFormat="1" ht="12.75" x14ac:dyDescent="0.2">
      <c r="A69" s="122" t="s">
        <v>73</v>
      </c>
      <c r="B69" s="57">
        <v>115468.67</v>
      </c>
      <c r="C69" s="56"/>
      <c r="D69" s="57">
        <v>10579.25</v>
      </c>
      <c r="E69" s="58">
        <v>9.16</v>
      </c>
      <c r="F69" s="54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</row>
    <row r="70" spans="1:38" s="6" customFormat="1" ht="12.75" x14ac:dyDescent="0.2">
      <c r="A70" s="122" t="s">
        <v>74</v>
      </c>
      <c r="B70" s="58">
        <v>764.4</v>
      </c>
      <c r="C70" s="56"/>
      <c r="D70" s="58">
        <v>740</v>
      </c>
      <c r="E70" s="58">
        <v>96.81</v>
      </c>
      <c r="F70" s="54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</row>
    <row r="71" spans="1:38" s="6" customFormat="1" ht="12.75" x14ac:dyDescent="0.2">
      <c r="A71" s="122" t="s">
        <v>75</v>
      </c>
      <c r="B71" s="57">
        <v>27486.38</v>
      </c>
      <c r="C71" s="56"/>
      <c r="D71" s="57">
        <v>25695.13</v>
      </c>
      <c r="E71" s="58">
        <v>93.48</v>
      </c>
      <c r="F71" s="54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</row>
    <row r="72" spans="1:38" s="6" customFormat="1" ht="12.75" x14ac:dyDescent="0.2">
      <c r="A72" s="122" t="s">
        <v>76</v>
      </c>
      <c r="B72" s="57">
        <v>1348.87</v>
      </c>
      <c r="C72" s="56"/>
      <c r="D72" s="57">
        <v>1459.83</v>
      </c>
      <c r="E72" s="58">
        <v>108.23</v>
      </c>
      <c r="F72" s="54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</row>
    <row r="73" spans="1:38" s="6" customFormat="1" ht="12.75" x14ac:dyDescent="0.2">
      <c r="A73" s="122" t="s">
        <v>77</v>
      </c>
      <c r="B73" s="57">
        <v>2986.32</v>
      </c>
      <c r="C73" s="56"/>
      <c r="D73" s="57">
        <v>4779.43</v>
      </c>
      <c r="E73" s="58">
        <v>160.04</v>
      </c>
      <c r="F73" s="54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</row>
    <row r="74" spans="1:38" s="6" customFormat="1" ht="12.75" x14ac:dyDescent="0.2">
      <c r="A74" s="122" t="s">
        <v>78</v>
      </c>
      <c r="B74" s="57">
        <v>7524.1</v>
      </c>
      <c r="C74" s="56"/>
      <c r="D74" s="57">
        <v>5439.29</v>
      </c>
      <c r="E74" s="58">
        <v>72.290000000000006</v>
      </c>
      <c r="F74" s="54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</row>
    <row r="75" spans="1:38" s="6" customFormat="1" ht="12.75" x14ac:dyDescent="0.2">
      <c r="A75" s="122" t="s">
        <v>79</v>
      </c>
      <c r="B75" s="57">
        <v>4486.1000000000004</v>
      </c>
      <c r="C75" s="56"/>
      <c r="D75" s="57">
        <v>5392.22</v>
      </c>
      <c r="E75" s="58">
        <v>120.2</v>
      </c>
      <c r="F75" s="54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</row>
    <row r="76" spans="1:38" s="6" customFormat="1" ht="12.75" x14ac:dyDescent="0.2">
      <c r="A76" s="122" t="s">
        <v>80</v>
      </c>
      <c r="B76" s="57">
        <v>19023.509999999998</v>
      </c>
      <c r="C76" s="56"/>
      <c r="D76" s="57">
        <v>5108.58</v>
      </c>
      <c r="E76" s="58">
        <v>26.85</v>
      </c>
      <c r="F76" s="54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</row>
    <row r="77" spans="1:38" s="6" customFormat="1" ht="12.75" x14ac:dyDescent="0.2">
      <c r="A77" s="118" t="s">
        <v>81</v>
      </c>
      <c r="B77" s="57">
        <v>1177.3900000000001</v>
      </c>
      <c r="C77" s="56"/>
      <c r="D77" s="57">
        <v>1031.5</v>
      </c>
      <c r="E77" s="58">
        <v>87.61</v>
      </c>
      <c r="F77" s="54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</row>
    <row r="78" spans="1:38" s="6" customFormat="1" ht="25.5" x14ac:dyDescent="0.2">
      <c r="A78" s="122" t="s">
        <v>82</v>
      </c>
      <c r="B78" s="57">
        <v>1177.3900000000001</v>
      </c>
      <c r="C78" s="56"/>
      <c r="D78" s="57">
        <v>1031.5</v>
      </c>
      <c r="E78" s="58">
        <v>87.61</v>
      </c>
      <c r="F78" s="54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</row>
    <row r="79" spans="1:38" s="6" customFormat="1" ht="12.75" x14ac:dyDescent="0.2">
      <c r="A79" s="118" t="s">
        <v>83</v>
      </c>
      <c r="B79" s="57">
        <v>7771.02</v>
      </c>
      <c r="C79" s="56"/>
      <c r="D79" s="57">
        <v>10012.450000000001</v>
      </c>
      <c r="E79" s="58">
        <v>128.84</v>
      </c>
      <c r="F79" s="54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</row>
    <row r="80" spans="1:38" s="6" customFormat="1" ht="25.5" x14ac:dyDescent="0.2">
      <c r="A80" s="122" t="s">
        <v>84</v>
      </c>
      <c r="B80" s="58">
        <v>543.57000000000005</v>
      </c>
      <c r="C80" s="56"/>
      <c r="D80" s="58">
        <v>242.38</v>
      </c>
      <c r="E80" s="58">
        <v>44.59</v>
      </c>
      <c r="F80" s="54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</row>
    <row r="81" spans="1:38" s="6" customFormat="1" ht="12.75" x14ac:dyDescent="0.2">
      <c r="A81" s="122" t="s">
        <v>85</v>
      </c>
      <c r="B81" s="58">
        <v>195.55</v>
      </c>
      <c r="C81" s="56"/>
      <c r="D81" s="56"/>
      <c r="E81" s="56"/>
      <c r="F81" s="54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</row>
    <row r="82" spans="1:38" s="6" customFormat="1" ht="12.75" x14ac:dyDescent="0.2">
      <c r="A82" s="122" t="s">
        <v>86</v>
      </c>
      <c r="B82" s="58">
        <v>35</v>
      </c>
      <c r="C82" s="56"/>
      <c r="D82" s="56"/>
      <c r="E82" s="56"/>
      <c r="F82" s="54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</row>
    <row r="83" spans="1:38" s="6" customFormat="1" ht="12.75" x14ac:dyDescent="0.2">
      <c r="A83" s="122" t="s">
        <v>87</v>
      </c>
      <c r="B83" s="57">
        <v>5276.21</v>
      </c>
      <c r="C83" s="56"/>
      <c r="D83" s="57">
        <v>6362.18</v>
      </c>
      <c r="E83" s="58">
        <v>120.58</v>
      </c>
      <c r="F83" s="54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</row>
    <row r="84" spans="1:38" s="6" customFormat="1" ht="12.75" x14ac:dyDescent="0.2">
      <c r="A84" s="122" t="s">
        <v>88</v>
      </c>
      <c r="B84" s="58">
        <v>497.71</v>
      </c>
      <c r="C84" s="56"/>
      <c r="D84" s="57">
        <v>2421.89</v>
      </c>
      <c r="E84" s="58">
        <v>486.61</v>
      </c>
      <c r="F84" s="54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</row>
    <row r="85" spans="1:38" s="6" customFormat="1" ht="12.75" x14ac:dyDescent="0.2">
      <c r="A85" s="122" t="s">
        <v>89</v>
      </c>
      <c r="B85" s="57">
        <v>1222.98</v>
      </c>
      <c r="C85" s="56"/>
      <c r="D85" s="58">
        <v>986</v>
      </c>
      <c r="E85" s="58">
        <v>80.62</v>
      </c>
      <c r="F85" s="54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</row>
    <row r="86" spans="1:38" s="6" customFormat="1" ht="12.75" x14ac:dyDescent="0.2">
      <c r="A86" s="119" t="s">
        <v>90</v>
      </c>
      <c r="B86" s="120">
        <v>4356.08</v>
      </c>
      <c r="C86" s="120">
        <v>8956.1200000000008</v>
      </c>
      <c r="D86" s="120">
        <v>4035.1</v>
      </c>
      <c r="E86" s="121">
        <v>92.63</v>
      </c>
      <c r="F86" s="117">
        <v>45.05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</row>
    <row r="87" spans="1:38" s="6" customFormat="1" ht="12.75" x14ac:dyDescent="0.2">
      <c r="A87" s="118" t="s">
        <v>91</v>
      </c>
      <c r="B87" s="56"/>
      <c r="C87" s="56"/>
      <c r="D87" s="58">
        <v>330.58</v>
      </c>
      <c r="E87" s="56"/>
      <c r="F87" s="54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</row>
    <row r="88" spans="1:38" s="6" customFormat="1" ht="38.25" x14ac:dyDescent="0.2">
      <c r="A88" s="122" t="s">
        <v>92</v>
      </c>
      <c r="B88" s="56"/>
      <c r="C88" s="56"/>
      <c r="D88" s="58">
        <v>330.58</v>
      </c>
      <c r="E88" s="56"/>
      <c r="F88" s="54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</row>
    <row r="89" spans="1:38" s="6" customFormat="1" ht="12.75" x14ac:dyDescent="0.2">
      <c r="A89" s="118" t="s">
        <v>93</v>
      </c>
      <c r="B89" s="57">
        <v>4356.08</v>
      </c>
      <c r="C89" s="56"/>
      <c r="D89" s="57">
        <v>3704.52</v>
      </c>
      <c r="E89" s="58">
        <v>85.04</v>
      </c>
      <c r="F89" s="54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</row>
    <row r="90" spans="1:38" s="6" customFormat="1" ht="12.75" x14ac:dyDescent="0.2">
      <c r="A90" s="122" t="s">
        <v>94</v>
      </c>
      <c r="B90" s="57">
        <v>2425.29</v>
      </c>
      <c r="C90" s="56"/>
      <c r="D90" s="58">
        <v>280.06</v>
      </c>
      <c r="E90" s="58">
        <v>11.55</v>
      </c>
      <c r="F90" s="54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</row>
    <row r="91" spans="1:38" s="6" customFormat="1" ht="12.75" x14ac:dyDescent="0.2">
      <c r="A91" s="122" t="s">
        <v>95</v>
      </c>
      <c r="B91" s="57">
        <v>1930.79</v>
      </c>
      <c r="C91" s="56"/>
      <c r="D91" s="57">
        <v>2044.98</v>
      </c>
      <c r="E91" s="58">
        <v>105.91</v>
      </c>
      <c r="F91" s="54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</row>
    <row r="92" spans="1:38" s="6" customFormat="1" ht="12.75" x14ac:dyDescent="0.2">
      <c r="A92" s="122" t="s">
        <v>96</v>
      </c>
      <c r="B92" s="56"/>
      <c r="C92" s="56"/>
      <c r="D92" s="57">
        <v>1379.48</v>
      </c>
      <c r="E92" s="56"/>
      <c r="F92" s="54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</row>
    <row r="93" spans="1:38" s="6" customFormat="1" ht="25.5" x14ac:dyDescent="0.2">
      <c r="A93" s="119" t="s">
        <v>97</v>
      </c>
      <c r="B93" s="121">
        <v>919.25</v>
      </c>
      <c r="C93" s="121">
        <v>227.09</v>
      </c>
      <c r="D93" s="121">
        <v>249.56</v>
      </c>
      <c r="E93" s="121">
        <v>27.15</v>
      </c>
      <c r="F93" s="117">
        <v>109.89</v>
      </c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</row>
    <row r="94" spans="1:38" s="6" customFormat="1" ht="25.5" x14ac:dyDescent="0.2">
      <c r="A94" s="118" t="s">
        <v>98</v>
      </c>
      <c r="B94" s="58">
        <v>919.25</v>
      </c>
      <c r="C94" s="56"/>
      <c r="D94" s="58">
        <v>249.56</v>
      </c>
      <c r="E94" s="58">
        <v>27.15</v>
      </c>
      <c r="F94" s="54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</row>
    <row r="95" spans="1:38" s="6" customFormat="1" ht="12.75" x14ac:dyDescent="0.2">
      <c r="A95" s="122" t="s">
        <v>99</v>
      </c>
      <c r="B95" s="58">
        <v>919.25</v>
      </c>
      <c r="C95" s="56"/>
      <c r="D95" s="58">
        <v>249.56</v>
      </c>
      <c r="E95" s="58">
        <v>27.15</v>
      </c>
      <c r="F95" s="54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</row>
    <row r="96" spans="1:38" s="6" customFormat="1" ht="12.75" x14ac:dyDescent="0.2">
      <c r="A96" s="118" t="s">
        <v>100</v>
      </c>
      <c r="B96" s="57">
        <v>2364.8200000000002</v>
      </c>
      <c r="C96" s="57">
        <v>2817</v>
      </c>
      <c r="D96" s="57">
        <v>1773</v>
      </c>
      <c r="E96" s="58">
        <v>74.97</v>
      </c>
      <c r="F96" s="53">
        <v>62.94</v>
      </c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</row>
    <row r="97" spans="1:38" s="6" customFormat="1" ht="12.75" x14ac:dyDescent="0.2">
      <c r="A97" s="118" t="s">
        <v>101</v>
      </c>
      <c r="B97" s="57">
        <v>2364.8200000000002</v>
      </c>
      <c r="C97" s="56"/>
      <c r="D97" s="57">
        <v>1773</v>
      </c>
      <c r="E97" s="58">
        <v>74.97</v>
      </c>
      <c r="F97" s="54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</row>
    <row r="98" spans="1:38" s="6" customFormat="1" ht="12.75" x14ac:dyDescent="0.2">
      <c r="A98" s="122" t="s">
        <v>102</v>
      </c>
      <c r="B98" s="57">
        <v>2364.8200000000002</v>
      </c>
      <c r="C98" s="56"/>
      <c r="D98" s="57">
        <v>1773</v>
      </c>
      <c r="E98" s="58">
        <v>74.97</v>
      </c>
      <c r="F98" s="54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</row>
    <row r="99" spans="1:38" s="6" customFormat="1" ht="12.75" x14ac:dyDescent="0.2">
      <c r="A99" s="113" t="s">
        <v>103</v>
      </c>
      <c r="B99" s="51">
        <v>1235709.27</v>
      </c>
      <c r="C99" s="51">
        <v>3049.08</v>
      </c>
      <c r="D99" s="51">
        <v>3580.42</v>
      </c>
      <c r="E99" s="52">
        <v>0.28999999999999998</v>
      </c>
      <c r="F99" s="116">
        <v>117.43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</row>
    <row r="100" spans="1:38" s="6" customFormat="1" ht="25.5" x14ac:dyDescent="0.2">
      <c r="A100" s="119" t="s">
        <v>104</v>
      </c>
      <c r="B100" s="120">
        <v>458749.14</v>
      </c>
      <c r="C100" s="120">
        <v>3049.08</v>
      </c>
      <c r="D100" s="120">
        <v>3580.42</v>
      </c>
      <c r="E100" s="121">
        <v>0.78</v>
      </c>
      <c r="F100" s="117">
        <v>117.43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</row>
    <row r="101" spans="1:38" s="6" customFormat="1" ht="12.75" x14ac:dyDescent="0.2">
      <c r="A101" s="113" t="s">
        <v>105</v>
      </c>
      <c r="B101" s="51">
        <v>457200.37</v>
      </c>
      <c r="C101" s="50"/>
      <c r="D101" s="51">
        <v>2210.9899999999998</v>
      </c>
      <c r="E101" s="52">
        <v>0.48</v>
      </c>
      <c r="F101" s="54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</row>
    <row r="102" spans="1:38" s="6" customFormat="1" ht="12.75" x14ac:dyDescent="0.2">
      <c r="A102" s="122" t="s">
        <v>106</v>
      </c>
      <c r="B102" s="57">
        <v>18259.560000000001</v>
      </c>
      <c r="C102" s="56"/>
      <c r="D102" s="57">
        <v>1555.99</v>
      </c>
      <c r="E102" s="58">
        <v>8.52</v>
      </c>
      <c r="F102" s="54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</row>
    <row r="103" spans="1:38" s="6" customFormat="1" ht="12.75" x14ac:dyDescent="0.2">
      <c r="A103" s="122" t="s">
        <v>107</v>
      </c>
      <c r="B103" s="58">
        <v>837.5</v>
      </c>
      <c r="C103" s="56"/>
      <c r="D103" s="56"/>
      <c r="E103" s="56"/>
      <c r="F103" s="54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</row>
    <row r="104" spans="1:38" s="6" customFormat="1" ht="12.75" x14ac:dyDescent="0.2">
      <c r="A104" s="122" t="s">
        <v>108</v>
      </c>
      <c r="B104" s="57">
        <v>364492.44</v>
      </c>
      <c r="C104" s="56"/>
      <c r="D104" s="56"/>
      <c r="E104" s="56"/>
      <c r="F104" s="54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</row>
    <row r="105" spans="1:38" s="6" customFormat="1" ht="12.75" x14ac:dyDescent="0.2">
      <c r="A105" s="122" t="s">
        <v>109</v>
      </c>
      <c r="B105" s="57">
        <v>73610.87</v>
      </c>
      <c r="C105" s="56"/>
      <c r="D105" s="58">
        <v>655</v>
      </c>
      <c r="E105" s="58">
        <v>0.89</v>
      </c>
      <c r="F105" s="54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</row>
    <row r="106" spans="1:38" s="6" customFormat="1" ht="25.5" x14ac:dyDescent="0.2">
      <c r="A106" s="118" t="s">
        <v>110</v>
      </c>
      <c r="B106" s="57">
        <v>1548.77</v>
      </c>
      <c r="C106" s="56"/>
      <c r="D106" s="57">
        <v>1369.43</v>
      </c>
      <c r="E106" s="58">
        <v>88.42</v>
      </c>
      <c r="F106" s="54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</row>
    <row r="107" spans="1:38" s="6" customFormat="1" ht="12.75" x14ac:dyDescent="0.2">
      <c r="A107" s="122" t="s">
        <v>111</v>
      </c>
      <c r="B107" s="57">
        <v>1548.77</v>
      </c>
      <c r="C107" s="56"/>
      <c r="D107" s="57">
        <v>1369.43</v>
      </c>
      <c r="E107" s="58">
        <v>88.42</v>
      </c>
      <c r="F107" s="54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</row>
    <row r="108" spans="1:38" s="6" customFormat="1" ht="25.5" x14ac:dyDescent="0.2">
      <c r="A108" s="119" t="s">
        <v>112</v>
      </c>
      <c r="B108" s="120">
        <v>776960.13</v>
      </c>
      <c r="C108" s="123"/>
      <c r="D108" s="123"/>
      <c r="E108" s="123"/>
      <c r="F108" s="124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</row>
    <row r="109" spans="1:38" s="6" customFormat="1" ht="12.75" x14ac:dyDescent="0.2">
      <c r="A109" s="118" t="s">
        <v>113</v>
      </c>
      <c r="B109" s="57">
        <v>776960.13</v>
      </c>
      <c r="C109" s="56"/>
      <c r="D109" s="56"/>
      <c r="E109" s="56"/>
      <c r="F109" s="54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</row>
    <row r="110" spans="1:38" s="6" customFormat="1" ht="12.75" x14ac:dyDescent="0.2">
      <c r="A110" s="122" t="s">
        <v>114</v>
      </c>
      <c r="B110" s="57">
        <v>776960.13</v>
      </c>
      <c r="C110" s="56"/>
      <c r="D110" s="56"/>
      <c r="E110" s="56"/>
      <c r="F110" s="54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</row>
    <row r="111" spans="1:38" s="49" customFormat="1" ht="12.75" x14ac:dyDescent="0.2">
      <c r="A111" s="110" t="s">
        <v>115</v>
      </c>
      <c r="B111" s="106">
        <v>4012314.81</v>
      </c>
      <c r="C111" s="106">
        <v>3233831.79</v>
      </c>
      <c r="D111" s="106">
        <v>3256182.36</v>
      </c>
      <c r="E111" s="107">
        <v>81.150000000000006</v>
      </c>
      <c r="F111" s="125">
        <v>100.69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</row>
  </sheetData>
  <mergeCells count="4">
    <mergeCell ref="A1:F1"/>
    <mergeCell ref="A2:F2"/>
    <mergeCell ref="A4:F4"/>
    <mergeCell ref="A39:F3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52"/>
  <sheetViews>
    <sheetView zoomScaleNormal="100" workbookViewId="0">
      <selection activeCell="A54" sqref="A54"/>
    </sheetView>
  </sheetViews>
  <sheetFormatPr defaultRowHeight="11.25" x14ac:dyDescent="0.15"/>
  <cols>
    <col min="1" max="1" width="47" style="1" customWidth="1"/>
    <col min="2" max="2" width="23" style="1" customWidth="1"/>
    <col min="3" max="3" width="22.7109375" style="1" customWidth="1"/>
    <col min="4" max="4" width="21.28515625" style="1" customWidth="1"/>
    <col min="5" max="5" width="15.5703125" style="1" customWidth="1"/>
    <col min="6" max="6" width="13.140625" style="1" customWidth="1"/>
    <col min="7" max="7" width="0.28515625" style="7" customWidth="1"/>
    <col min="8" max="8" width="9.140625" style="7" hidden="1" customWidth="1"/>
    <col min="9" max="36" width="9.140625" style="7"/>
    <col min="37" max="16384" width="9.140625" style="1"/>
  </cols>
  <sheetData>
    <row r="2" spans="1:36" ht="15.75" x14ac:dyDescent="0.15">
      <c r="A2" s="184" t="s">
        <v>190</v>
      </c>
      <c r="B2" s="184"/>
      <c r="C2" s="184"/>
      <c r="D2" s="184"/>
      <c r="E2" s="184"/>
      <c r="F2" s="184"/>
    </row>
    <row r="3" spans="1:36" ht="15.75" x14ac:dyDescent="0.15">
      <c r="A3" s="184" t="s">
        <v>191</v>
      </c>
      <c r="B3" s="184"/>
      <c r="C3" s="184"/>
      <c r="D3" s="184"/>
      <c r="E3" s="184"/>
      <c r="F3" s="184"/>
    </row>
    <row r="5" spans="1:36" ht="39.75" customHeight="1" x14ac:dyDescent="0.15">
      <c r="A5" s="184" t="s">
        <v>194</v>
      </c>
      <c r="B5" s="184"/>
      <c r="C5" s="184"/>
      <c r="D5" s="184"/>
      <c r="E5" s="184"/>
      <c r="F5" s="184"/>
    </row>
    <row r="7" spans="1:36" ht="7.5" customHeight="1" thickBot="1" x14ac:dyDescent="0.2"/>
    <row r="8" spans="1:36" ht="12" hidden="1" thickBot="1" x14ac:dyDescent="0.2"/>
    <row r="9" spans="1:36" s="5" customFormat="1" ht="44.25" customHeight="1" thickBot="1" x14ac:dyDescent="0.2">
      <c r="A9" s="109" t="s">
        <v>1</v>
      </c>
      <c r="B9" s="103" t="s">
        <v>299</v>
      </c>
      <c r="C9" s="103" t="s">
        <v>303</v>
      </c>
      <c r="D9" s="103" t="s">
        <v>300</v>
      </c>
      <c r="E9" s="103" t="s">
        <v>301</v>
      </c>
      <c r="F9" s="103" t="s">
        <v>302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</row>
    <row r="10" spans="1:36" s="49" customFormat="1" ht="12.75" x14ac:dyDescent="0.2">
      <c r="A10" s="110" t="s">
        <v>0</v>
      </c>
      <c r="B10" s="104"/>
      <c r="C10" s="104"/>
      <c r="D10" s="104"/>
      <c r="E10" s="104"/>
      <c r="F10" s="105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</row>
    <row r="11" spans="1:36" s="6" customFormat="1" ht="12.75" x14ac:dyDescent="0.2">
      <c r="A11" s="127" t="s">
        <v>116</v>
      </c>
      <c r="B11" s="120">
        <v>736687.58</v>
      </c>
      <c r="C11" s="120">
        <v>32504.5</v>
      </c>
      <c r="D11" s="120">
        <v>26670.880000000001</v>
      </c>
      <c r="E11" s="121">
        <v>3.62</v>
      </c>
      <c r="F11" s="117">
        <v>82.05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</row>
    <row r="12" spans="1:36" s="6" customFormat="1" ht="12.75" x14ac:dyDescent="0.2">
      <c r="A12" s="111" t="s">
        <v>117</v>
      </c>
      <c r="B12" s="57">
        <v>613307.78</v>
      </c>
      <c r="C12" s="57">
        <v>32504.5</v>
      </c>
      <c r="D12" s="57">
        <v>26670.880000000001</v>
      </c>
      <c r="E12" s="58">
        <v>4.3499999999999996</v>
      </c>
      <c r="F12" s="53">
        <v>82.05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</row>
    <row r="13" spans="1:36" s="6" customFormat="1" ht="25.5" x14ac:dyDescent="0.2">
      <c r="A13" s="111" t="s">
        <v>118</v>
      </c>
      <c r="B13" s="57">
        <v>123379.8</v>
      </c>
      <c r="C13" s="56"/>
      <c r="D13" s="56"/>
      <c r="E13" s="56"/>
      <c r="F13" s="54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</row>
    <row r="14" spans="1:36" s="6" customFormat="1" ht="12.75" x14ac:dyDescent="0.2">
      <c r="A14" s="127" t="s">
        <v>119</v>
      </c>
      <c r="B14" s="120">
        <v>15406.13</v>
      </c>
      <c r="C14" s="120">
        <v>14973.02</v>
      </c>
      <c r="D14" s="120">
        <v>18908.400000000001</v>
      </c>
      <c r="E14" s="121">
        <v>122.73</v>
      </c>
      <c r="F14" s="117">
        <v>126.28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</row>
    <row r="15" spans="1:36" s="6" customFormat="1" ht="12.75" x14ac:dyDescent="0.2">
      <c r="A15" s="111" t="s">
        <v>120</v>
      </c>
      <c r="B15" s="57">
        <v>15406.13</v>
      </c>
      <c r="C15" s="57">
        <v>14973.02</v>
      </c>
      <c r="D15" s="57">
        <v>18908.400000000001</v>
      </c>
      <c r="E15" s="58">
        <v>122.73</v>
      </c>
      <c r="F15" s="53">
        <v>126.28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</row>
    <row r="16" spans="1:36" s="6" customFormat="1" ht="12.75" x14ac:dyDescent="0.2">
      <c r="A16" s="127" t="s">
        <v>121</v>
      </c>
      <c r="B16" s="120">
        <f>194351.22-74.22</f>
        <v>194277</v>
      </c>
      <c r="C16" s="120">
        <v>199350.76</v>
      </c>
      <c r="D16" s="120">
        <v>203456.9</v>
      </c>
      <c r="E16" s="120">
        <f>+D16/B16*100</f>
        <v>104.72516046675622</v>
      </c>
      <c r="F16" s="117">
        <v>102.06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s="6" customFormat="1" ht="25.5" x14ac:dyDescent="0.2">
      <c r="A17" s="111" t="s">
        <v>122</v>
      </c>
      <c r="B17" s="57">
        <v>29368.22</v>
      </c>
      <c r="C17" s="57">
        <v>34150</v>
      </c>
      <c r="D17" s="57">
        <v>38580.83</v>
      </c>
      <c r="E17" s="58">
        <v>131.37</v>
      </c>
      <c r="F17" s="53">
        <v>112.97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</row>
    <row r="18" spans="1:36" s="6" customFormat="1" ht="12.75" x14ac:dyDescent="0.2">
      <c r="A18" s="111" t="s">
        <v>123</v>
      </c>
      <c r="B18" s="57">
        <f>164983-74.22</f>
        <v>164908.78</v>
      </c>
      <c r="C18" s="57">
        <v>165200.76</v>
      </c>
      <c r="D18" s="57">
        <v>164876.07</v>
      </c>
      <c r="E18" s="57">
        <f>+D18/B18*100</f>
        <v>99.980164791710919</v>
      </c>
      <c r="F18" s="53">
        <v>99.8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</row>
    <row r="19" spans="1:36" s="6" customFormat="1" ht="12.75" x14ac:dyDescent="0.2">
      <c r="A19" s="127" t="s">
        <v>124</v>
      </c>
      <c r="B19" s="120">
        <v>2621652.21</v>
      </c>
      <c r="C19" s="120">
        <v>3442653.41</v>
      </c>
      <c r="D19" s="120">
        <v>3801820.18</v>
      </c>
      <c r="E19" s="121">
        <v>145.02000000000001</v>
      </c>
      <c r="F19" s="117">
        <v>110.43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</row>
    <row r="20" spans="1:36" s="6" customFormat="1" ht="12.75" x14ac:dyDescent="0.2">
      <c r="A20" s="111" t="s">
        <v>125</v>
      </c>
      <c r="B20" s="56"/>
      <c r="C20" s="57">
        <v>3259.28</v>
      </c>
      <c r="D20" s="57">
        <v>3519.27</v>
      </c>
      <c r="E20" s="56"/>
      <c r="F20" s="53">
        <v>107.98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</row>
    <row r="21" spans="1:36" s="6" customFormat="1" ht="12.75" x14ac:dyDescent="0.2">
      <c r="A21" s="111" t="s">
        <v>126</v>
      </c>
      <c r="B21" s="57">
        <v>2621652.21</v>
      </c>
      <c r="C21" s="57">
        <v>3439008.02</v>
      </c>
      <c r="D21" s="57">
        <v>3797914.8</v>
      </c>
      <c r="E21" s="58">
        <v>144.87</v>
      </c>
      <c r="F21" s="53">
        <v>110.44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</row>
    <row r="22" spans="1:36" s="6" customFormat="1" ht="12.75" x14ac:dyDescent="0.2">
      <c r="A22" s="111" t="s">
        <v>127</v>
      </c>
      <c r="B22" s="56"/>
      <c r="C22" s="58">
        <v>386.11</v>
      </c>
      <c r="D22" s="58">
        <v>386.11</v>
      </c>
      <c r="E22" s="56"/>
      <c r="F22" s="53">
        <v>100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</row>
    <row r="23" spans="1:36" s="6" customFormat="1" ht="12.75" x14ac:dyDescent="0.2">
      <c r="A23" s="127" t="s">
        <v>128</v>
      </c>
      <c r="B23" s="120">
        <v>2628.81</v>
      </c>
      <c r="C23" s="120">
        <v>1850.61</v>
      </c>
      <c r="D23" s="120">
        <v>1738.15</v>
      </c>
      <c r="E23" s="121">
        <v>66.12</v>
      </c>
      <c r="F23" s="117">
        <v>93.92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36" s="6" customFormat="1" ht="12.75" x14ac:dyDescent="0.2">
      <c r="A24" s="111" t="s">
        <v>129</v>
      </c>
      <c r="B24" s="57">
        <v>2628.81</v>
      </c>
      <c r="C24" s="57">
        <v>1850.61</v>
      </c>
      <c r="D24" s="57">
        <v>1738.15</v>
      </c>
      <c r="E24" s="58">
        <v>66.12</v>
      </c>
      <c r="F24" s="53">
        <v>93.92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</row>
    <row r="25" spans="1:36" s="49" customFormat="1" ht="12.75" x14ac:dyDescent="0.2">
      <c r="A25" s="110" t="s">
        <v>47</v>
      </c>
      <c r="B25" s="106">
        <f>+B11+B14+B16+B19+B23</f>
        <v>3570651.73</v>
      </c>
      <c r="C25" s="106">
        <v>3691332.3</v>
      </c>
      <c r="D25" s="106">
        <v>4052594.51</v>
      </c>
      <c r="E25" s="106">
        <f>+D25/B25*100</f>
        <v>113.49733372064263</v>
      </c>
      <c r="F25" s="125">
        <v>109.79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</row>
    <row r="26" spans="1:36" s="78" customFormat="1" ht="12.75" x14ac:dyDescent="0.2">
      <c r="A26" s="80"/>
      <c r="B26" s="81"/>
      <c r="C26" s="81"/>
      <c r="D26" s="81"/>
      <c r="E26" s="82"/>
      <c r="F26" s="79"/>
    </row>
    <row r="27" spans="1:36" s="78" customFormat="1" ht="12.75" x14ac:dyDescent="0.2">
      <c r="A27" s="80"/>
      <c r="B27" s="81"/>
      <c r="C27" s="81"/>
      <c r="D27" s="81"/>
      <c r="E27" s="82"/>
      <c r="F27" s="79"/>
    </row>
    <row r="28" spans="1:36" s="78" customFormat="1" ht="12.75" x14ac:dyDescent="0.2">
      <c r="A28" s="80"/>
      <c r="B28" s="81"/>
      <c r="C28" s="81"/>
      <c r="D28" s="81"/>
      <c r="E28" s="82"/>
      <c r="F28" s="79"/>
    </row>
    <row r="29" spans="1:36" ht="15.75" x14ac:dyDescent="0.15">
      <c r="A29" s="184" t="s">
        <v>195</v>
      </c>
      <c r="B29" s="184"/>
      <c r="C29" s="184"/>
      <c r="D29" s="184"/>
      <c r="E29" s="184"/>
      <c r="F29" s="184"/>
      <c r="G29" s="184"/>
      <c r="H29" s="184"/>
      <c r="I29" s="1"/>
      <c r="J29" s="1"/>
      <c r="K29" s="1"/>
      <c r="L29" s="1"/>
      <c r="M29" s="1"/>
    </row>
    <row r="30" spans="1:36" ht="15.75" x14ac:dyDescent="0.15">
      <c r="A30" s="100"/>
      <c r="B30" s="100"/>
      <c r="C30" s="100"/>
      <c r="D30" s="100"/>
      <c r="E30" s="100"/>
      <c r="F30" s="100"/>
      <c r="G30" s="100"/>
      <c r="H30" s="100"/>
      <c r="I30" s="1"/>
      <c r="J30" s="1"/>
      <c r="K30" s="1"/>
      <c r="L30" s="1"/>
      <c r="M30" s="1"/>
    </row>
    <row r="31" spans="1:36" s="78" customFormat="1" ht="13.5" thickBot="1" x14ac:dyDescent="0.25">
      <c r="A31" s="91"/>
      <c r="B31" s="92"/>
      <c r="C31" s="92"/>
      <c r="D31" s="92"/>
      <c r="E31" s="93"/>
      <c r="F31" s="94"/>
    </row>
    <row r="32" spans="1:36" s="49" customFormat="1" ht="35.25" customHeight="1" thickBot="1" x14ac:dyDescent="0.2">
      <c r="A32" s="109" t="s">
        <v>1</v>
      </c>
      <c r="B32" s="103" t="s">
        <v>299</v>
      </c>
      <c r="C32" s="103" t="s">
        <v>303</v>
      </c>
      <c r="D32" s="103" t="s">
        <v>300</v>
      </c>
      <c r="E32" s="103" t="s">
        <v>301</v>
      </c>
      <c r="F32" s="103" t="s">
        <v>302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</row>
    <row r="33" spans="1:36" s="49" customFormat="1" ht="16.5" customHeight="1" x14ac:dyDescent="0.2">
      <c r="A33" s="110" t="s">
        <v>0</v>
      </c>
      <c r="B33" s="99"/>
      <c r="C33" s="99"/>
      <c r="D33" s="99"/>
      <c r="E33" s="99"/>
      <c r="F33" s="99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</row>
    <row r="34" spans="1:36" s="6" customFormat="1" ht="12.75" x14ac:dyDescent="0.2">
      <c r="A34" s="111" t="s">
        <v>116</v>
      </c>
      <c r="B34" s="57">
        <v>736687.58</v>
      </c>
      <c r="C34" s="57">
        <v>32504.5</v>
      </c>
      <c r="D34" s="57">
        <v>26670.880000000001</v>
      </c>
      <c r="E34" s="58">
        <v>3.62</v>
      </c>
      <c r="F34" s="53">
        <v>82.05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</row>
    <row r="35" spans="1:36" s="6" customFormat="1" ht="12.75" x14ac:dyDescent="0.2">
      <c r="A35" s="111" t="s">
        <v>117</v>
      </c>
      <c r="B35" s="57">
        <v>613307.78</v>
      </c>
      <c r="C35" s="57">
        <v>32504.5</v>
      </c>
      <c r="D35" s="57">
        <v>26670.880000000001</v>
      </c>
      <c r="E35" s="58">
        <v>4.3499999999999996</v>
      </c>
      <c r="F35" s="53">
        <v>82.05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</row>
    <row r="36" spans="1:36" s="6" customFormat="1" ht="25.5" x14ac:dyDescent="0.2">
      <c r="A36" s="111" t="s">
        <v>118</v>
      </c>
      <c r="B36" s="57">
        <v>123379.8</v>
      </c>
      <c r="C36" s="56"/>
      <c r="D36" s="56"/>
      <c r="E36" s="56"/>
      <c r="F36" s="54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1:36" s="6" customFormat="1" ht="12.75" x14ac:dyDescent="0.2">
      <c r="A37" s="111" t="s">
        <v>119</v>
      </c>
      <c r="B37" s="57">
        <v>21743.4</v>
      </c>
      <c r="C37" s="57">
        <v>15927.21</v>
      </c>
      <c r="D37" s="57">
        <v>19003.23</v>
      </c>
      <c r="E37" s="58">
        <v>87.4</v>
      </c>
      <c r="F37" s="53">
        <v>119.31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 s="6" customFormat="1" ht="12.75" x14ac:dyDescent="0.2">
      <c r="A38" s="111" t="s">
        <v>120</v>
      </c>
      <c r="B38" s="57">
        <v>14451.94</v>
      </c>
      <c r="C38" s="57">
        <v>14973.02</v>
      </c>
      <c r="D38" s="57">
        <v>18049.04</v>
      </c>
      <c r="E38" s="58">
        <v>124.89</v>
      </c>
      <c r="F38" s="53">
        <v>120.54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</row>
    <row r="39" spans="1:36" s="6" customFormat="1" ht="25.5" x14ac:dyDescent="0.2">
      <c r="A39" s="111" t="s">
        <v>130</v>
      </c>
      <c r="B39" s="57">
        <v>7291.46</v>
      </c>
      <c r="C39" s="58">
        <v>954.19</v>
      </c>
      <c r="D39" s="58">
        <v>954.19</v>
      </c>
      <c r="E39" s="58">
        <v>13.09</v>
      </c>
      <c r="F39" s="53">
        <v>100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</row>
    <row r="40" spans="1:36" s="6" customFormat="1" ht="12.75" x14ac:dyDescent="0.2">
      <c r="A40" s="111" t="s">
        <v>121</v>
      </c>
      <c r="B40" s="57">
        <v>201307.16</v>
      </c>
      <c r="C40" s="57">
        <v>199936.12</v>
      </c>
      <c r="D40" s="57">
        <v>200521.11</v>
      </c>
      <c r="E40" s="58">
        <v>99.61</v>
      </c>
      <c r="F40" s="53">
        <v>100.29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1:36" s="6" customFormat="1" ht="25.5" x14ac:dyDescent="0.2">
      <c r="A41" s="111" t="s">
        <v>122</v>
      </c>
      <c r="B41" s="57">
        <v>28782.86</v>
      </c>
      <c r="C41" s="57">
        <v>34150</v>
      </c>
      <c r="D41" s="57">
        <v>35059.68</v>
      </c>
      <c r="E41" s="58">
        <v>121.81</v>
      </c>
      <c r="F41" s="53">
        <v>102.66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</row>
    <row r="42" spans="1:36" s="6" customFormat="1" ht="12.75" x14ac:dyDescent="0.2">
      <c r="A42" s="111" t="s">
        <v>123</v>
      </c>
      <c r="B42" s="57">
        <v>164908.78</v>
      </c>
      <c r="C42" s="57">
        <v>165200.76</v>
      </c>
      <c r="D42" s="57">
        <v>164876.07</v>
      </c>
      <c r="E42" s="58">
        <v>99.98</v>
      </c>
      <c r="F42" s="53">
        <v>99.8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</row>
    <row r="43" spans="1:36" s="6" customFormat="1" ht="12.75" x14ac:dyDescent="0.2">
      <c r="A43" s="111" t="s">
        <v>131</v>
      </c>
      <c r="B43" s="57">
        <v>7615.52</v>
      </c>
      <c r="C43" s="58">
        <v>585.36</v>
      </c>
      <c r="D43" s="58">
        <v>585.36</v>
      </c>
      <c r="E43" s="58">
        <v>7.69</v>
      </c>
      <c r="F43" s="53">
        <v>100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</row>
    <row r="44" spans="1:36" s="6" customFormat="1" ht="12.75" x14ac:dyDescent="0.2">
      <c r="A44" s="111" t="s">
        <v>124</v>
      </c>
      <c r="B44" s="57">
        <v>2592707.1800000002</v>
      </c>
      <c r="C44" s="57">
        <v>2983613.35</v>
      </c>
      <c r="D44" s="57">
        <v>3009092.99</v>
      </c>
      <c r="E44" s="58">
        <v>116.06</v>
      </c>
      <c r="F44" s="53">
        <v>100.85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</row>
    <row r="45" spans="1:36" s="6" customFormat="1" ht="12.75" x14ac:dyDescent="0.2">
      <c r="A45" s="111" t="s">
        <v>125</v>
      </c>
      <c r="B45" s="56"/>
      <c r="C45" s="57">
        <v>3259.28</v>
      </c>
      <c r="D45" s="57">
        <v>3519.27</v>
      </c>
      <c r="E45" s="56"/>
      <c r="F45" s="53">
        <v>107.98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</row>
    <row r="46" spans="1:36" s="6" customFormat="1" ht="12.75" x14ac:dyDescent="0.2">
      <c r="A46" s="111" t="s">
        <v>126</v>
      </c>
      <c r="B46" s="57">
        <v>2592297.36</v>
      </c>
      <c r="C46" s="57">
        <v>2978389.08</v>
      </c>
      <c r="D46" s="57">
        <v>3003608.73</v>
      </c>
      <c r="E46" s="58">
        <v>115.87</v>
      </c>
      <c r="F46" s="53">
        <v>100.85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</row>
    <row r="47" spans="1:36" s="6" customFormat="1" ht="12.75" x14ac:dyDescent="0.2">
      <c r="A47" s="111" t="s">
        <v>127</v>
      </c>
      <c r="B47" s="58">
        <v>409.82</v>
      </c>
      <c r="C47" s="57">
        <v>1964.99</v>
      </c>
      <c r="D47" s="57">
        <v>1964.99</v>
      </c>
      <c r="E47" s="58">
        <v>479.48</v>
      </c>
      <c r="F47" s="53">
        <v>100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</row>
    <row r="48" spans="1:36" s="6" customFormat="1" ht="12.75" x14ac:dyDescent="0.2">
      <c r="A48" s="111" t="s">
        <v>128</v>
      </c>
      <c r="B48" s="57">
        <v>2628.81</v>
      </c>
      <c r="C48" s="57">
        <v>1850.61</v>
      </c>
      <c r="D48" s="58">
        <v>894.15</v>
      </c>
      <c r="E48" s="58">
        <v>34.01</v>
      </c>
      <c r="F48" s="53">
        <v>48.32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</row>
    <row r="49" spans="1:36" s="6" customFormat="1" ht="12.75" x14ac:dyDescent="0.2">
      <c r="A49" s="111" t="s">
        <v>129</v>
      </c>
      <c r="B49" s="57">
        <v>2628.81</v>
      </c>
      <c r="C49" s="57">
        <v>1850.61</v>
      </c>
      <c r="D49" s="58">
        <v>894.15</v>
      </c>
      <c r="E49" s="58">
        <v>34.01</v>
      </c>
      <c r="F49" s="53">
        <v>48.32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</row>
    <row r="50" spans="1:36" s="6" customFormat="1" ht="12.75" x14ac:dyDescent="0.2">
      <c r="A50" s="111" t="s">
        <v>132</v>
      </c>
      <c r="B50" s="57">
        <v>457240.68</v>
      </c>
      <c r="C50" s="56"/>
      <c r="D50" s="56"/>
      <c r="E50" s="56"/>
      <c r="F50" s="54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</row>
    <row r="51" spans="1:36" s="6" customFormat="1" ht="12.75" x14ac:dyDescent="0.2">
      <c r="A51" s="111" t="s">
        <v>133</v>
      </c>
      <c r="B51" s="57">
        <v>457240.68</v>
      </c>
      <c r="C51" s="56"/>
      <c r="D51" s="56"/>
      <c r="E51" s="56"/>
      <c r="F51" s="54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</row>
    <row r="52" spans="1:36" s="49" customFormat="1" ht="12.75" x14ac:dyDescent="0.2">
      <c r="A52" s="110" t="s">
        <v>115</v>
      </c>
      <c r="B52" s="106">
        <v>4012314.81</v>
      </c>
      <c r="C52" s="106">
        <v>3233831.79</v>
      </c>
      <c r="D52" s="106">
        <v>3256182.36</v>
      </c>
      <c r="E52" s="107">
        <v>81.150000000000006</v>
      </c>
      <c r="F52" s="125">
        <v>100.69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</row>
  </sheetData>
  <mergeCells count="4">
    <mergeCell ref="A2:F2"/>
    <mergeCell ref="A3:F3"/>
    <mergeCell ref="A5:F5"/>
    <mergeCell ref="A29:H2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15"/>
  <sheetViews>
    <sheetView zoomScaleNormal="100" workbookViewId="0">
      <selection activeCell="A23" sqref="A23"/>
    </sheetView>
  </sheetViews>
  <sheetFormatPr defaultRowHeight="11.25" x14ac:dyDescent="0.15"/>
  <cols>
    <col min="1" max="1" width="46.28515625" style="1" customWidth="1"/>
    <col min="2" max="2" width="23.28515625" style="1" customWidth="1"/>
    <col min="3" max="3" width="22.5703125" style="1" customWidth="1"/>
    <col min="4" max="4" width="21.28515625" style="1" customWidth="1"/>
    <col min="5" max="5" width="14.7109375" style="1" customWidth="1"/>
    <col min="6" max="6" width="12.7109375" style="1" customWidth="1"/>
    <col min="7" max="40" width="9.140625" style="7"/>
    <col min="41" max="16384" width="9.140625" style="1"/>
  </cols>
  <sheetData>
    <row r="3" spans="1:40" ht="15.75" x14ac:dyDescent="0.15">
      <c r="A3" s="184" t="s">
        <v>190</v>
      </c>
      <c r="B3" s="184"/>
      <c r="C3" s="186"/>
      <c r="D3" s="186"/>
    </row>
    <row r="4" spans="1:40" ht="18" x14ac:dyDescent="0.15">
      <c r="A4" s="95"/>
      <c r="B4" s="95"/>
      <c r="C4" s="96"/>
      <c r="D4" s="96"/>
    </row>
    <row r="5" spans="1:40" ht="15.75" x14ac:dyDescent="0.25">
      <c r="A5" s="184" t="s">
        <v>191</v>
      </c>
      <c r="B5" s="187"/>
      <c r="C5" s="187"/>
      <c r="D5" s="187"/>
    </row>
    <row r="6" spans="1:40" ht="18" x14ac:dyDescent="0.15">
      <c r="A6" s="95"/>
      <c r="B6" s="95"/>
      <c r="C6" s="96"/>
      <c r="D6" s="96"/>
    </row>
    <row r="7" spans="1:40" ht="15.75" x14ac:dyDescent="0.15">
      <c r="A7" s="184" t="s">
        <v>196</v>
      </c>
      <c r="B7" s="185"/>
      <c r="C7" s="185"/>
      <c r="D7" s="185"/>
    </row>
    <row r="9" spans="1:40" ht="12" thickBot="1" x14ac:dyDescent="0.2"/>
    <row r="10" spans="1:40" s="5" customFormat="1" ht="51" customHeight="1" thickBot="1" x14ac:dyDescent="0.2">
      <c r="A10" s="109" t="s">
        <v>1</v>
      </c>
      <c r="B10" s="103" t="s">
        <v>299</v>
      </c>
      <c r="C10" s="103" t="s">
        <v>303</v>
      </c>
      <c r="D10" s="103" t="s">
        <v>300</v>
      </c>
      <c r="E10" s="103" t="s">
        <v>301</v>
      </c>
      <c r="F10" s="103" t="s">
        <v>302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</row>
    <row r="11" spans="1:40" s="49" customFormat="1" ht="12.75" x14ac:dyDescent="0.2">
      <c r="A11" s="110" t="s">
        <v>0</v>
      </c>
      <c r="B11" s="104"/>
      <c r="C11" s="104"/>
      <c r="D11" s="104"/>
      <c r="E11" s="104"/>
      <c r="F11" s="105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 s="6" customFormat="1" ht="12.75" x14ac:dyDescent="0.2">
      <c r="A12" s="114" t="s">
        <v>134</v>
      </c>
      <c r="B12" s="51">
        <v>4012314.81</v>
      </c>
      <c r="C12" s="51">
        <v>3233831.79</v>
      </c>
      <c r="D12" s="51">
        <v>3256182.36</v>
      </c>
      <c r="E12" s="52">
        <v>81.150000000000006</v>
      </c>
      <c r="F12" s="116">
        <v>100.69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s="6" customFormat="1" ht="12.75" x14ac:dyDescent="0.2">
      <c r="A13" s="114" t="s">
        <v>135</v>
      </c>
      <c r="B13" s="51">
        <v>4011703.24</v>
      </c>
      <c r="C13" s="51">
        <v>3233483.73</v>
      </c>
      <c r="D13" s="51">
        <v>3255877.98</v>
      </c>
      <c r="E13" s="52">
        <v>81.16</v>
      </c>
      <c r="F13" s="116">
        <v>100.69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1:40" s="6" customFormat="1" ht="25.5" x14ac:dyDescent="0.2">
      <c r="A14" s="114" t="s">
        <v>136</v>
      </c>
      <c r="B14" s="52">
        <v>611.57000000000005</v>
      </c>
      <c r="C14" s="52">
        <v>348.06</v>
      </c>
      <c r="D14" s="52">
        <v>304.38</v>
      </c>
      <c r="E14" s="52">
        <v>49.77</v>
      </c>
      <c r="F14" s="116">
        <v>87.45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</row>
    <row r="15" spans="1:40" s="49" customFormat="1" ht="12.75" x14ac:dyDescent="0.2">
      <c r="A15" s="110" t="s">
        <v>115</v>
      </c>
      <c r="B15" s="106">
        <v>4012314.81</v>
      </c>
      <c r="C15" s="106">
        <v>3233831.79</v>
      </c>
      <c r="D15" s="106">
        <v>3256182.36</v>
      </c>
      <c r="E15" s="107">
        <v>81.150000000000006</v>
      </c>
      <c r="F15" s="125">
        <v>100.69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</row>
  </sheetData>
  <mergeCells count="3">
    <mergeCell ref="A3:D3"/>
    <mergeCell ref="A5:D5"/>
    <mergeCell ref="A7:D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27"/>
  <sheetViews>
    <sheetView zoomScaleNormal="100" workbookViewId="0">
      <selection activeCell="H21" sqref="H21"/>
    </sheetView>
  </sheetViews>
  <sheetFormatPr defaultRowHeight="11.25" x14ac:dyDescent="0.15"/>
  <cols>
    <col min="1" max="1" width="57.5703125" style="1" customWidth="1"/>
    <col min="2" max="2" width="20" style="1" customWidth="1"/>
    <col min="3" max="3" width="20.5703125" style="1" customWidth="1"/>
    <col min="4" max="4" width="18.140625" style="1" customWidth="1"/>
    <col min="5" max="5" width="11.28515625" style="1" customWidth="1"/>
    <col min="6" max="6" width="10.7109375" style="1" customWidth="1"/>
    <col min="7" max="42" width="9.140625" style="7"/>
    <col min="43" max="16384" width="9.140625" style="1"/>
  </cols>
  <sheetData>
    <row r="3" spans="1:42" ht="15.75" x14ac:dyDescent="0.15">
      <c r="A3" s="184" t="s">
        <v>190</v>
      </c>
      <c r="B3" s="184"/>
      <c r="C3" s="184"/>
      <c r="D3" s="184"/>
      <c r="E3" s="184"/>
      <c r="F3" s="18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8" x14ac:dyDescent="0.15">
      <c r="A4" s="95"/>
      <c r="B4" s="95"/>
      <c r="C4" s="95"/>
      <c r="D4" s="95"/>
      <c r="E4" s="96"/>
      <c r="F4" s="9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.75" x14ac:dyDescent="0.15">
      <c r="A5" s="184" t="s">
        <v>197</v>
      </c>
      <c r="B5" s="184"/>
      <c r="C5" s="184"/>
      <c r="D5" s="184"/>
      <c r="E5" s="184"/>
      <c r="F5" s="18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7" spans="1:42" x14ac:dyDescent="0.15">
      <c r="A7" s="129" t="s">
        <v>201</v>
      </c>
    </row>
    <row r="8" spans="1:42" ht="12" thickBot="1" x14ac:dyDescent="0.2"/>
    <row r="9" spans="1:42" s="5" customFormat="1" ht="53.25" customHeight="1" thickBot="1" x14ac:dyDescent="0.2">
      <c r="A9" s="115" t="s">
        <v>1</v>
      </c>
      <c r="B9" s="102" t="s">
        <v>299</v>
      </c>
      <c r="C9" s="102" t="s">
        <v>303</v>
      </c>
      <c r="D9" s="102" t="s">
        <v>300</v>
      </c>
      <c r="E9" s="102" t="s">
        <v>301</v>
      </c>
      <c r="F9" s="102" t="s">
        <v>302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</row>
    <row r="10" spans="1:42" s="49" customFormat="1" ht="12.75" x14ac:dyDescent="0.2">
      <c r="A10" s="112" t="s">
        <v>2</v>
      </c>
      <c r="B10" s="47"/>
      <c r="C10" s="47"/>
      <c r="D10" s="47"/>
      <c r="E10" s="47"/>
      <c r="F10" s="4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</row>
    <row r="11" spans="1:42" s="6" customFormat="1" ht="12.75" x14ac:dyDescent="0.2">
      <c r="A11" s="113" t="s">
        <v>137</v>
      </c>
      <c r="B11" s="51">
        <v>430332.69</v>
      </c>
      <c r="C11" s="50"/>
      <c r="D11" s="50"/>
      <c r="E11" s="50"/>
      <c r="F11" s="54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</row>
    <row r="12" spans="1:42" s="6" customFormat="1" ht="12.75" x14ac:dyDescent="0.2">
      <c r="A12" s="113" t="s">
        <v>138</v>
      </c>
      <c r="B12" s="51">
        <v>430332.69</v>
      </c>
      <c r="C12" s="50"/>
      <c r="D12" s="50"/>
      <c r="E12" s="50"/>
      <c r="F12" s="54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</row>
    <row r="13" spans="1:42" s="6" customFormat="1" ht="25.5" x14ac:dyDescent="0.2">
      <c r="A13" s="118" t="s">
        <v>139</v>
      </c>
      <c r="B13" s="57">
        <v>430332.69</v>
      </c>
      <c r="C13" s="56"/>
      <c r="D13" s="56"/>
      <c r="E13" s="56"/>
      <c r="F13" s="54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</row>
    <row r="14" spans="1:42" s="6" customFormat="1" ht="25.5" x14ac:dyDescent="0.2">
      <c r="A14" s="122" t="s">
        <v>140</v>
      </c>
      <c r="B14" s="57">
        <v>430332.69</v>
      </c>
      <c r="C14" s="56"/>
      <c r="D14" s="56"/>
      <c r="E14" s="56"/>
      <c r="F14" s="54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</row>
    <row r="15" spans="1:42" s="49" customFormat="1" ht="12.75" x14ac:dyDescent="0.2">
      <c r="A15" s="112" t="s">
        <v>141</v>
      </c>
      <c r="B15" s="55">
        <v>430332.69</v>
      </c>
      <c r="C15" s="47"/>
      <c r="D15" s="47"/>
      <c r="E15" s="47"/>
      <c r="F15" s="4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</row>
    <row r="16" spans="1:42" s="78" customFormat="1" ht="12.75" x14ac:dyDescent="0.2">
      <c r="A16" s="87"/>
      <c r="B16" s="88"/>
      <c r="C16" s="87"/>
      <c r="D16" s="87"/>
      <c r="E16" s="87"/>
      <c r="F16" s="98"/>
    </row>
    <row r="17" spans="1:42" s="78" customFormat="1" ht="12.75" x14ac:dyDescent="0.2">
      <c r="A17" s="80"/>
      <c r="B17" s="81"/>
      <c r="C17" s="80"/>
      <c r="D17" s="80"/>
      <c r="E17" s="80"/>
      <c r="F17" s="97"/>
    </row>
    <row r="18" spans="1:42" s="78" customFormat="1" ht="12.75" x14ac:dyDescent="0.2">
      <c r="A18" s="80"/>
      <c r="B18" s="81"/>
      <c r="C18" s="80"/>
      <c r="D18" s="80"/>
      <c r="E18" s="80"/>
      <c r="F18" s="97"/>
    </row>
    <row r="19" spans="1:42" s="78" customFormat="1" ht="12.75" x14ac:dyDescent="0.2">
      <c r="A19" s="129" t="s">
        <v>201</v>
      </c>
      <c r="B19" s="130" t="s">
        <v>202</v>
      </c>
      <c r="C19" s="80"/>
      <c r="D19" s="80"/>
      <c r="E19" s="80"/>
      <c r="F19" s="97"/>
    </row>
    <row r="20" spans="1:42" s="78" customFormat="1" ht="13.5" thickBot="1" x14ac:dyDescent="0.25">
      <c r="A20" s="80"/>
      <c r="B20" s="81"/>
      <c r="C20" s="80"/>
      <c r="D20" s="80"/>
      <c r="E20" s="80"/>
      <c r="F20" s="97"/>
    </row>
    <row r="21" spans="1:42" s="78" customFormat="1" ht="63.75" customHeight="1" thickBot="1" x14ac:dyDescent="0.2">
      <c r="A21" s="115" t="s">
        <v>1</v>
      </c>
      <c r="B21" s="102" t="s">
        <v>299</v>
      </c>
      <c r="C21" s="102" t="s">
        <v>303</v>
      </c>
      <c r="D21" s="102" t="s">
        <v>300</v>
      </c>
      <c r="E21" s="102" t="s">
        <v>301</v>
      </c>
      <c r="F21" s="102" t="s">
        <v>302</v>
      </c>
    </row>
    <row r="22" spans="1:42" s="49" customFormat="1" ht="18.75" customHeight="1" x14ac:dyDescent="0.2">
      <c r="A22" s="112" t="s">
        <v>2</v>
      </c>
      <c r="B22" s="55"/>
      <c r="C22" s="47"/>
      <c r="D22" s="47"/>
      <c r="E22" s="47"/>
      <c r="F22" s="4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</row>
    <row r="23" spans="1:42" s="6" customFormat="1" ht="12.75" x14ac:dyDescent="0.2">
      <c r="A23" s="113" t="s">
        <v>142</v>
      </c>
      <c r="B23" s="50"/>
      <c r="C23" s="51">
        <v>430332.69</v>
      </c>
      <c r="D23" s="51">
        <v>430332.69</v>
      </c>
      <c r="E23" s="50"/>
      <c r="F23" s="116">
        <v>100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</row>
    <row r="24" spans="1:42" s="6" customFormat="1" ht="12.75" x14ac:dyDescent="0.2">
      <c r="A24" s="113" t="s">
        <v>143</v>
      </c>
      <c r="B24" s="50"/>
      <c r="C24" s="51">
        <v>430332.69</v>
      </c>
      <c r="D24" s="51">
        <v>430332.69</v>
      </c>
      <c r="E24" s="50"/>
      <c r="F24" s="116">
        <v>100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2" s="6" customFormat="1" ht="33" customHeight="1" x14ac:dyDescent="0.2">
      <c r="A25" s="118" t="s">
        <v>144</v>
      </c>
      <c r="B25" s="56"/>
      <c r="C25" s="56"/>
      <c r="D25" s="57">
        <v>430332.69</v>
      </c>
      <c r="E25" s="56"/>
      <c r="F25" s="54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2" s="6" customFormat="1" ht="30.75" customHeight="1" x14ac:dyDescent="0.2">
      <c r="A26" s="122" t="s">
        <v>145</v>
      </c>
      <c r="B26" s="56"/>
      <c r="C26" s="56"/>
      <c r="D26" s="57">
        <v>430332.69</v>
      </c>
      <c r="E26" s="56"/>
      <c r="F26" s="54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</row>
    <row r="27" spans="1:42" s="49" customFormat="1" ht="12.75" x14ac:dyDescent="0.2">
      <c r="A27" s="112" t="s">
        <v>146</v>
      </c>
      <c r="B27" s="47"/>
      <c r="C27" s="55">
        <v>430332.69</v>
      </c>
      <c r="D27" s="55">
        <v>430332.69</v>
      </c>
      <c r="E27" s="47"/>
      <c r="F27" s="128">
        <v>100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</row>
  </sheetData>
  <mergeCells count="2"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25"/>
  <sheetViews>
    <sheetView zoomScaleNormal="100" workbookViewId="0">
      <selection activeCell="A3" sqref="A3"/>
    </sheetView>
  </sheetViews>
  <sheetFormatPr defaultRowHeight="11.25" x14ac:dyDescent="0.15"/>
  <cols>
    <col min="1" max="1" width="46.140625" style="1" customWidth="1"/>
    <col min="2" max="2" width="20" style="1" customWidth="1"/>
    <col min="3" max="3" width="23.85546875" style="1" customWidth="1"/>
    <col min="4" max="4" width="18" style="1" customWidth="1"/>
    <col min="5" max="5" width="10.5703125" style="1" customWidth="1"/>
    <col min="6" max="6" width="10.7109375" style="1" customWidth="1"/>
    <col min="7" max="42" width="9.140625" style="7"/>
    <col min="43" max="16384" width="9.140625" style="1"/>
  </cols>
  <sheetData>
    <row r="4" spans="1:42" ht="15.75" x14ac:dyDescent="0.15">
      <c r="A4" s="184" t="s">
        <v>204</v>
      </c>
      <c r="B4" s="184"/>
      <c r="C4" s="184"/>
      <c r="D4" s="18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8" x14ac:dyDescent="0.15">
      <c r="A5" s="95"/>
      <c r="B5" s="95"/>
      <c r="C5" s="96"/>
      <c r="D5" s="9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15.75" x14ac:dyDescent="0.15">
      <c r="A6" s="184" t="s">
        <v>205</v>
      </c>
      <c r="B6" s="184"/>
      <c r="C6" s="184"/>
      <c r="D6" s="18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8" spans="1:42" x14ac:dyDescent="0.15">
      <c r="A8" s="129" t="s">
        <v>201</v>
      </c>
    </row>
    <row r="10" spans="1:42" ht="12" thickBot="1" x14ac:dyDescent="0.2"/>
    <row r="11" spans="1:42" s="5" customFormat="1" ht="44.25" customHeight="1" thickBot="1" x14ac:dyDescent="0.2">
      <c r="A11" s="115" t="s">
        <v>1</v>
      </c>
      <c r="B11" s="102" t="s">
        <v>299</v>
      </c>
      <c r="C11" s="102" t="s">
        <v>303</v>
      </c>
      <c r="D11" s="102" t="s">
        <v>300</v>
      </c>
      <c r="E11" s="102" t="s">
        <v>301</v>
      </c>
      <c r="F11" s="102" t="s">
        <v>302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</row>
    <row r="12" spans="1:42" s="49" customFormat="1" ht="12.75" x14ac:dyDescent="0.2">
      <c r="A12" s="112" t="s">
        <v>2</v>
      </c>
      <c r="B12" s="47"/>
      <c r="C12" s="47"/>
      <c r="D12" s="47"/>
      <c r="E12" s="47"/>
      <c r="F12" s="4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</row>
    <row r="13" spans="1:42" s="6" customFormat="1" ht="12.75" x14ac:dyDescent="0.2">
      <c r="A13" s="127" t="s">
        <v>132</v>
      </c>
      <c r="B13" s="120">
        <v>430332.69</v>
      </c>
      <c r="C13" s="123"/>
      <c r="D13" s="123"/>
      <c r="E13" s="123"/>
      <c r="F13" s="131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</row>
    <row r="14" spans="1:42" s="6" customFormat="1" ht="12.75" x14ac:dyDescent="0.2">
      <c r="A14" s="111" t="s">
        <v>133</v>
      </c>
      <c r="B14" s="57">
        <v>430332.69</v>
      </c>
      <c r="C14" s="56"/>
      <c r="D14" s="56"/>
      <c r="E14" s="56"/>
      <c r="F14" s="54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</row>
    <row r="15" spans="1:42" s="49" customFormat="1" ht="12.75" x14ac:dyDescent="0.2">
      <c r="A15" s="112" t="s">
        <v>141</v>
      </c>
      <c r="B15" s="55">
        <v>430332.69</v>
      </c>
      <c r="C15" s="47"/>
      <c r="D15" s="47"/>
      <c r="E15" s="47"/>
      <c r="F15" s="4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</row>
    <row r="16" spans="1:42" s="49" customFormat="1" ht="12.75" x14ac:dyDescent="0.2">
      <c r="A16" s="87"/>
      <c r="B16" s="88"/>
      <c r="C16" s="87"/>
      <c r="D16" s="87"/>
      <c r="E16" s="87"/>
      <c r="F16" s="9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</row>
    <row r="17" spans="1:42" s="49" customFormat="1" ht="12.75" x14ac:dyDescent="0.2">
      <c r="A17" s="80"/>
      <c r="B17" s="81"/>
      <c r="C17" s="80"/>
      <c r="D17" s="80"/>
      <c r="E17" s="80"/>
      <c r="F17" s="97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</row>
    <row r="18" spans="1:42" s="78" customFormat="1" ht="12.75" x14ac:dyDescent="0.2">
      <c r="A18" s="129" t="s">
        <v>201</v>
      </c>
      <c r="B18" s="130"/>
      <c r="C18" s="166" t="s">
        <v>203</v>
      </c>
      <c r="D18" s="80"/>
      <c r="E18" s="80"/>
      <c r="F18" s="97"/>
    </row>
    <row r="19" spans="1:42" s="49" customFormat="1" ht="10.5" customHeight="1" x14ac:dyDescent="0.2">
      <c r="A19" s="80"/>
      <c r="B19" s="81"/>
      <c r="C19" s="80"/>
      <c r="D19" s="80"/>
      <c r="E19" s="80"/>
      <c r="F19" s="9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</row>
    <row r="20" spans="1:42" s="49" customFormat="1" ht="9.75" customHeight="1" thickBot="1" x14ac:dyDescent="0.25">
      <c r="A20" s="80"/>
      <c r="B20" s="81"/>
      <c r="C20" s="80"/>
      <c r="D20" s="80"/>
      <c r="E20" s="80"/>
      <c r="F20" s="97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</row>
    <row r="21" spans="1:42" s="49" customFormat="1" ht="37.5" customHeight="1" thickBot="1" x14ac:dyDescent="0.2">
      <c r="A21" s="115" t="s">
        <v>1</v>
      </c>
      <c r="B21" s="102" t="s">
        <v>299</v>
      </c>
      <c r="C21" s="102" t="s">
        <v>303</v>
      </c>
      <c r="D21" s="102" t="s">
        <v>300</v>
      </c>
      <c r="E21" s="102" t="s">
        <v>301</v>
      </c>
      <c r="F21" s="102" t="s">
        <v>302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</row>
    <row r="22" spans="1:42" s="49" customFormat="1" ht="16.5" customHeight="1" x14ac:dyDescent="0.2">
      <c r="A22" s="112" t="s">
        <v>2</v>
      </c>
      <c r="B22" s="55"/>
      <c r="C22" s="47"/>
      <c r="D22" s="47"/>
      <c r="E22" s="47"/>
      <c r="F22" s="4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</row>
    <row r="23" spans="1:42" s="6" customFormat="1" ht="12.75" x14ac:dyDescent="0.2">
      <c r="A23" s="127" t="s">
        <v>132</v>
      </c>
      <c r="B23" s="123"/>
      <c r="C23" s="120">
        <v>430332.69</v>
      </c>
      <c r="D23" s="120">
        <v>430332.69</v>
      </c>
      <c r="E23" s="123"/>
      <c r="F23" s="117">
        <v>100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</row>
    <row r="24" spans="1:42" s="6" customFormat="1" ht="12.75" x14ac:dyDescent="0.2">
      <c r="A24" s="111" t="s">
        <v>147</v>
      </c>
      <c r="B24" s="56"/>
      <c r="C24" s="57">
        <v>430332.69</v>
      </c>
      <c r="D24" s="57">
        <v>430332.69</v>
      </c>
      <c r="E24" s="56"/>
      <c r="F24" s="53">
        <v>100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2" s="49" customFormat="1" ht="12.75" x14ac:dyDescent="0.2">
      <c r="A25" s="112" t="s">
        <v>146</v>
      </c>
      <c r="B25" s="47"/>
      <c r="C25" s="55">
        <v>430332.69</v>
      </c>
      <c r="D25" s="55">
        <v>430332.69</v>
      </c>
      <c r="E25" s="47"/>
      <c r="F25" s="128">
        <v>100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</sheetData>
  <mergeCells count="2"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166"/>
  <sheetViews>
    <sheetView zoomScaleNormal="100" workbookViewId="0">
      <selection activeCell="A5" sqref="A5:E5"/>
    </sheetView>
  </sheetViews>
  <sheetFormatPr defaultRowHeight="11.25" x14ac:dyDescent="0.15"/>
  <cols>
    <col min="1" max="1" width="71" style="1" customWidth="1"/>
    <col min="2" max="2" width="24.5703125" style="1" customWidth="1"/>
    <col min="3" max="3" width="19.7109375" style="1" customWidth="1"/>
    <col min="4" max="4" width="12.7109375" style="1" customWidth="1"/>
    <col min="5" max="5" width="9.140625" style="7" hidden="1" customWidth="1"/>
    <col min="6" max="44" width="9.140625" style="7"/>
    <col min="45" max="16384" width="9.140625" style="1"/>
  </cols>
  <sheetData>
    <row r="5" spans="1:44" ht="18.75" x14ac:dyDescent="0.3">
      <c r="A5" s="188" t="s">
        <v>198</v>
      </c>
      <c r="B5" s="189"/>
      <c r="C5" s="189"/>
      <c r="D5" s="189"/>
      <c r="E5" s="189"/>
    </row>
    <row r="8" spans="1:44" ht="12" thickBot="1" x14ac:dyDescent="0.2"/>
    <row r="9" spans="1:44" s="5" customFormat="1" ht="42" customHeight="1" thickBot="1" x14ac:dyDescent="0.2">
      <c r="A9" s="132" t="s">
        <v>1</v>
      </c>
      <c r="B9" s="108" t="s">
        <v>304</v>
      </c>
      <c r="C9" s="108" t="s">
        <v>305</v>
      </c>
      <c r="D9" s="108" t="s">
        <v>306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</row>
    <row r="10" spans="1:44" s="6" customFormat="1" ht="12.75" x14ac:dyDescent="0.2">
      <c r="A10" s="113" t="s">
        <v>148</v>
      </c>
      <c r="B10" s="51">
        <v>3233831.79</v>
      </c>
      <c r="C10" s="51">
        <v>3256182.36</v>
      </c>
      <c r="D10" s="52">
        <v>100.69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</row>
    <row r="11" spans="1:44" s="6" customFormat="1" ht="12.75" x14ac:dyDescent="0.2">
      <c r="A11" s="114" t="s">
        <v>149</v>
      </c>
      <c r="B11" s="51">
        <v>32504.5</v>
      </c>
      <c r="C11" s="51">
        <v>26670.880000000001</v>
      </c>
      <c r="D11" s="52">
        <v>82.05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</row>
    <row r="12" spans="1:44" s="6" customFormat="1" ht="12.75" x14ac:dyDescent="0.2">
      <c r="A12" s="114" t="s">
        <v>150</v>
      </c>
      <c r="B12" s="51">
        <v>14973.02</v>
      </c>
      <c r="C12" s="51">
        <v>18049.04</v>
      </c>
      <c r="D12" s="52">
        <v>120.54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</row>
    <row r="13" spans="1:44" s="6" customFormat="1" ht="12.75" x14ac:dyDescent="0.2">
      <c r="A13" s="114" t="s">
        <v>151</v>
      </c>
      <c r="B13" s="52">
        <v>954.19</v>
      </c>
      <c r="C13" s="52">
        <v>954.19</v>
      </c>
      <c r="D13" s="52">
        <v>100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</row>
    <row r="14" spans="1:44" s="6" customFormat="1" ht="12.75" x14ac:dyDescent="0.2">
      <c r="A14" s="114" t="s">
        <v>152</v>
      </c>
      <c r="B14" s="51">
        <v>34150</v>
      </c>
      <c r="C14" s="51">
        <v>35059.68</v>
      </c>
      <c r="D14" s="52">
        <v>102.66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</row>
    <row r="15" spans="1:44" s="6" customFormat="1" ht="12.75" x14ac:dyDescent="0.2">
      <c r="A15" s="114" t="s">
        <v>153</v>
      </c>
      <c r="B15" s="51">
        <v>165200.76</v>
      </c>
      <c r="C15" s="51">
        <v>164876.07</v>
      </c>
      <c r="D15" s="52">
        <v>99.8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</row>
    <row r="16" spans="1:44" s="6" customFormat="1" ht="25.5" x14ac:dyDescent="0.2">
      <c r="A16" s="114" t="s">
        <v>154</v>
      </c>
      <c r="B16" s="52">
        <v>585.36</v>
      </c>
      <c r="C16" s="52">
        <v>585.36</v>
      </c>
      <c r="D16" s="52">
        <v>100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</row>
    <row r="17" spans="1:44" s="6" customFormat="1" ht="12.75" x14ac:dyDescent="0.2">
      <c r="A17" s="114" t="s">
        <v>155</v>
      </c>
      <c r="B17" s="52">
        <v>698.92</v>
      </c>
      <c r="C17" s="52">
        <v>945</v>
      </c>
      <c r="D17" s="52">
        <v>135.21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</row>
    <row r="18" spans="1:44" s="6" customFormat="1" ht="12.75" x14ac:dyDescent="0.2">
      <c r="A18" s="114" t="s">
        <v>156</v>
      </c>
      <c r="B18" s="51">
        <v>2560.36</v>
      </c>
      <c r="C18" s="51">
        <v>2574.27</v>
      </c>
      <c r="D18" s="52">
        <v>100.54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</row>
    <row r="19" spans="1:44" s="6" customFormat="1" ht="12.75" x14ac:dyDescent="0.2">
      <c r="A19" s="114" t="s">
        <v>157</v>
      </c>
      <c r="B19" s="51">
        <v>2978389.08</v>
      </c>
      <c r="C19" s="51">
        <v>3003608.73</v>
      </c>
      <c r="D19" s="52">
        <v>100.85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</row>
    <row r="20" spans="1:44" s="6" customFormat="1" ht="12.75" x14ac:dyDescent="0.2">
      <c r="A20" s="114" t="s">
        <v>158</v>
      </c>
      <c r="B20" s="52">
        <v>386.11</v>
      </c>
      <c r="C20" s="52">
        <v>386.11</v>
      </c>
      <c r="D20" s="52">
        <v>100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</row>
    <row r="21" spans="1:44" s="6" customFormat="1" ht="12.75" x14ac:dyDescent="0.2">
      <c r="A21" s="114" t="s">
        <v>159</v>
      </c>
      <c r="B21" s="51">
        <v>1578.88</v>
      </c>
      <c r="C21" s="51">
        <v>1578.88</v>
      </c>
      <c r="D21" s="52">
        <v>100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</row>
    <row r="22" spans="1:44" s="6" customFormat="1" ht="12.75" x14ac:dyDescent="0.2">
      <c r="A22" s="114" t="s">
        <v>160</v>
      </c>
      <c r="B22" s="51">
        <v>1850.61</v>
      </c>
      <c r="C22" s="52">
        <v>894.15</v>
      </c>
      <c r="D22" s="52">
        <v>48.32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</row>
    <row r="23" spans="1:44" s="6" customFormat="1" ht="12.75" x14ac:dyDescent="0.2">
      <c r="A23" s="113" t="s">
        <v>161</v>
      </c>
      <c r="B23" s="52">
        <v>348.06</v>
      </c>
      <c r="C23" s="52">
        <v>304.38</v>
      </c>
      <c r="D23" s="52">
        <v>87.45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</row>
    <row r="24" spans="1:44" s="60" customFormat="1" ht="12.75" x14ac:dyDescent="0.2">
      <c r="A24" s="133" t="s">
        <v>162</v>
      </c>
      <c r="B24" s="59">
        <v>348.06</v>
      </c>
      <c r="C24" s="59">
        <v>304.38</v>
      </c>
      <c r="D24" s="59">
        <v>87.45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</row>
    <row r="25" spans="1:44" s="6" customFormat="1" ht="12.75" x14ac:dyDescent="0.2">
      <c r="A25" s="114" t="s">
        <v>149</v>
      </c>
      <c r="B25" s="52">
        <v>348.06</v>
      </c>
      <c r="C25" s="52">
        <v>304.38</v>
      </c>
      <c r="D25" s="52">
        <v>87.45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</row>
    <row r="26" spans="1:44" s="6" customFormat="1" ht="12.75" x14ac:dyDescent="0.2">
      <c r="A26" s="134" t="s">
        <v>58</v>
      </c>
      <c r="B26" s="52">
        <v>348.06</v>
      </c>
      <c r="C26" s="52">
        <v>304.38</v>
      </c>
      <c r="D26" s="52">
        <v>87.45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</row>
    <row r="27" spans="1:44" s="6" customFormat="1" ht="12.75" x14ac:dyDescent="0.2">
      <c r="A27" s="135" t="s">
        <v>65</v>
      </c>
      <c r="B27" s="56"/>
      <c r="C27" s="58">
        <v>11</v>
      </c>
      <c r="D27" s="56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</row>
    <row r="28" spans="1:44" s="6" customFormat="1" ht="12.75" x14ac:dyDescent="0.2">
      <c r="A28" s="135" t="s">
        <v>66</v>
      </c>
      <c r="B28" s="56"/>
      <c r="C28" s="58">
        <v>51</v>
      </c>
      <c r="D28" s="56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</row>
    <row r="29" spans="1:44" s="6" customFormat="1" ht="12.75" x14ac:dyDescent="0.2">
      <c r="A29" s="135" t="s">
        <v>84</v>
      </c>
      <c r="B29" s="56"/>
      <c r="C29" s="58">
        <v>242.38</v>
      </c>
      <c r="D29" s="56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4" s="6" customFormat="1" ht="12.75" x14ac:dyDescent="0.2">
      <c r="A30" s="113" t="s">
        <v>163</v>
      </c>
      <c r="B30" s="51">
        <v>3220315.82</v>
      </c>
      <c r="C30" s="51">
        <v>3242962.74</v>
      </c>
      <c r="D30" s="52">
        <v>100.7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</row>
    <row r="31" spans="1:44" s="60" customFormat="1" ht="12.75" x14ac:dyDescent="0.2">
      <c r="A31" s="133" t="s">
        <v>164</v>
      </c>
      <c r="B31" s="61">
        <v>3212815.82</v>
      </c>
      <c r="C31" s="61">
        <v>3241252.68</v>
      </c>
      <c r="D31" s="59">
        <v>100.89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</row>
    <row r="32" spans="1:44" s="6" customFormat="1" ht="12.75" x14ac:dyDescent="0.2">
      <c r="A32" s="114" t="s">
        <v>149</v>
      </c>
      <c r="B32" s="51">
        <v>21000</v>
      </c>
      <c r="C32" s="51">
        <v>21000</v>
      </c>
      <c r="D32" s="52">
        <v>100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</row>
    <row r="33" spans="1:44" s="6" customFormat="1" ht="12.75" x14ac:dyDescent="0.2">
      <c r="A33" s="134" t="s">
        <v>58</v>
      </c>
      <c r="B33" s="51">
        <v>21000</v>
      </c>
      <c r="C33" s="51">
        <v>21000</v>
      </c>
      <c r="D33" s="52">
        <v>100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</row>
    <row r="34" spans="1:44" s="6" customFormat="1" ht="12.75" x14ac:dyDescent="0.2">
      <c r="A34" s="135" t="s">
        <v>61</v>
      </c>
      <c r="B34" s="56"/>
      <c r="C34" s="57">
        <v>6418.39</v>
      </c>
      <c r="D34" s="56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</row>
    <row r="35" spans="1:44" s="6" customFormat="1" ht="12.75" x14ac:dyDescent="0.2">
      <c r="A35" s="135" t="s">
        <v>65</v>
      </c>
      <c r="B35" s="56"/>
      <c r="C35" s="57">
        <v>2957.55</v>
      </c>
      <c r="D35" s="56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</row>
    <row r="36" spans="1:44" s="6" customFormat="1" ht="12.75" x14ac:dyDescent="0.2">
      <c r="A36" s="135" t="s">
        <v>67</v>
      </c>
      <c r="B36" s="56"/>
      <c r="C36" s="57">
        <v>8696.44</v>
      </c>
      <c r="D36" s="56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</row>
    <row r="37" spans="1:44" s="6" customFormat="1" ht="12.75" x14ac:dyDescent="0.2">
      <c r="A37" s="135" t="s">
        <v>72</v>
      </c>
      <c r="B37" s="56"/>
      <c r="C37" s="58">
        <v>293.36</v>
      </c>
      <c r="D37" s="56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</row>
    <row r="38" spans="1:44" s="6" customFormat="1" ht="12.75" x14ac:dyDescent="0.2">
      <c r="A38" s="135" t="s">
        <v>73</v>
      </c>
      <c r="B38" s="56"/>
      <c r="C38" s="57">
        <v>1446.75</v>
      </c>
      <c r="D38" s="56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</row>
    <row r="39" spans="1:44" s="6" customFormat="1" ht="12.75" x14ac:dyDescent="0.2">
      <c r="A39" s="135" t="s">
        <v>75</v>
      </c>
      <c r="B39" s="56"/>
      <c r="C39" s="57">
        <v>1187.51</v>
      </c>
      <c r="D39" s="56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</row>
    <row r="40" spans="1:44" s="6" customFormat="1" ht="12.75" x14ac:dyDescent="0.2">
      <c r="A40" s="114" t="s">
        <v>150</v>
      </c>
      <c r="B40" s="51">
        <v>14973.02</v>
      </c>
      <c r="C40" s="51">
        <v>18049.04</v>
      </c>
      <c r="D40" s="52">
        <v>120.54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</row>
    <row r="41" spans="1:44" s="6" customFormat="1" ht="12.75" x14ac:dyDescent="0.2">
      <c r="A41" s="134" t="s">
        <v>49</v>
      </c>
      <c r="B41" s="51">
        <v>2500</v>
      </c>
      <c r="C41" s="51">
        <v>5155</v>
      </c>
      <c r="D41" s="52">
        <v>206.2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</row>
    <row r="42" spans="1:44" s="6" customFormat="1" ht="12.75" x14ac:dyDescent="0.2">
      <c r="A42" s="135" t="s">
        <v>54</v>
      </c>
      <c r="B42" s="56"/>
      <c r="C42" s="57">
        <v>5155</v>
      </c>
      <c r="D42" s="56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</row>
    <row r="43" spans="1:44" s="6" customFormat="1" ht="12.75" x14ac:dyDescent="0.2">
      <c r="A43" s="134" t="s">
        <v>58</v>
      </c>
      <c r="B43" s="51">
        <v>12373.02</v>
      </c>
      <c r="C43" s="51">
        <v>12894.04</v>
      </c>
      <c r="D43" s="52">
        <v>104.21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</row>
    <row r="44" spans="1:44" s="6" customFormat="1" ht="12.75" x14ac:dyDescent="0.2">
      <c r="A44" s="135" t="s">
        <v>60</v>
      </c>
      <c r="B44" s="56"/>
      <c r="C44" s="57">
        <v>12706.33</v>
      </c>
      <c r="D44" s="56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</row>
    <row r="45" spans="1:44" s="6" customFormat="1" ht="12.75" x14ac:dyDescent="0.2">
      <c r="A45" s="135" t="s">
        <v>61</v>
      </c>
      <c r="B45" s="56"/>
      <c r="C45" s="58">
        <v>7.18</v>
      </c>
      <c r="D45" s="56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</row>
    <row r="46" spans="1:44" s="6" customFormat="1" ht="12.75" x14ac:dyDescent="0.2">
      <c r="A46" s="135" t="s">
        <v>66</v>
      </c>
      <c r="B46" s="56"/>
      <c r="C46" s="58">
        <v>16.07</v>
      </c>
      <c r="D46" s="56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</row>
    <row r="47" spans="1:44" s="6" customFormat="1" ht="12.75" x14ac:dyDescent="0.2">
      <c r="A47" s="135" t="s">
        <v>82</v>
      </c>
      <c r="B47" s="56"/>
      <c r="C47" s="58">
        <v>164.46</v>
      </c>
      <c r="D47" s="56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</row>
    <row r="48" spans="1:44" s="6" customFormat="1" ht="25.5" x14ac:dyDescent="0.2">
      <c r="A48" s="134" t="s">
        <v>97</v>
      </c>
      <c r="B48" s="52">
        <v>100</v>
      </c>
      <c r="C48" s="50"/>
      <c r="D48" s="5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</row>
    <row r="49" spans="1:44" s="6" customFormat="1" ht="12.75" x14ac:dyDescent="0.2">
      <c r="A49" s="114" t="s">
        <v>151</v>
      </c>
      <c r="B49" s="52">
        <v>954.19</v>
      </c>
      <c r="C49" s="52">
        <v>954.19</v>
      </c>
      <c r="D49" s="52">
        <v>100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</row>
    <row r="50" spans="1:44" s="6" customFormat="1" ht="12.75" x14ac:dyDescent="0.2">
      <c r="A50" s="134" t="s">
        <v>58</v>
      </c>
      <c r="B50" s="52">
        <v>954.19</v>
      </c>
      <c r="C50" s="52">
        <v>954.19</v>
      </c>
      <c r="D50" s="52">
        <v>100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</row>
    <row r="51" spans="1:44" s="6" customFormat="1" ht="12.75" x14ac:dyDescent="0.2">
      <c r="A51" s="135" t="s">
        <v>60</v>
      </c>
      <c r="B51" s="56"/>
      <c r="C51" s="58">
        <v>42</v>
      </c>
      <c r="D51" s="56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</row>
    <row r="52" spans="1:44" s="6" customFormat="1" ht="12.75" x14ac:dyDescent="0.2">
      <c r="A52" s="135" t="s">
        <v>73</v>
      </c>
      <c r="B52" s="56"/>
      <c r="C52" s="58">
        <v>912.19</v>
      </c>
      <c r="D52" s="56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</row>
    <row r="53" spans="1:44" s="6" customFormat="1" ht="12.75" x14ac:dyDescent="0.2">
      <c r="A53" s="114" t="s">
        <v>152</v>
      </c>
      <c r="B53" s="51">
        <v>31764.53</v>
      </c>
      <c r="C53" s="51">
        <v>32846.07</v>
      </c>
      <c r="D53" s="52">
        <v>103.4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</row>
    <row r="54" spans="1:44" s="6" customFormat="1" ht="12.75" x14ac:dyDescent="0.2">
      <c r="A54" s="134" t="s">
        <v>58</v>
      </c>
      <c r="B54" s="51">
        <v>30846.91</v>
      </c>
      <c r="C54" s="51">
        <v>32756.91</v>
      </c>
      <c r="D54" s="52">
        <v>106.19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</row>
    <row r="55" spans="1:44" s="6" customFormat="1" ht="12.75" x14ac:dyDescent="0.2">
      <c r="A55" s="135" t="s">
        <v>60</v>
      </c>
      <c r="B55" s="56"/>
      <c r="C55" s="57">
        <v>1871.92</v>
      </c>
      <c r="D55" s="56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</row>
    <row r="56" spans="1:44" s="6" customFormat="1" ht="12.75" x14ac:dyDescent="0.2">
      <c r="A56" s="135" t="s">
        <v>62</v>
      </c>
      <c r="B56" s="56"/>
      <c r="C56" s="58">
        <v>555.20000000000005</v>
      </c>
      <c r="D56" s="56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</row>
    <row r="57" spans="1:44" s="6" customFormat="1" ht="12.75" x14ac:dyDescent="0.2">
      <c r="A57" s="135" t="s">
        <v>65</v>
      </c>
      <c r="B57" s="56"/>
      <c r="C57" s="57">
        <v>5068.6000000000004</v>
      </c>
      <c r="D57" s="56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</row>
    <row r="58" spans="1:44" s="6" customFormat="1" ht="12.75" x14ac:dyDescent="0.2">
      <c r="A58" s="135" t="s">
        <v>66</v>
      </c>
      <c r="B58" s="56"/>
      <c r="C58" s="57">
        <v>7364.74</v>
      </c>
      <c r="D58" s="56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</row>
    <row r="59" spans="1:44" s="6" customFormat="1" ht="12.75" x14ac:dyDescent="0.2">
      <c r="A59" s="135" t="s">
        <v>67</v>
      </c>
      <c r="B59" s="56"/>
      <c r="C59" s="58">
        <v>5.58</v>
      </c>
      <c r="D59" s="56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</row>
    <row r="60" spans="1:44" s="6" customFormat="1" ht="12.75" x14ac:dyDescent="0.2">
      <c r="A60" s="135" t="s">
        <v>68</v>
      </c>
      <c r="B60" s="56"/>
      <c r="C60" s="57">
        <v>1085.95</v>
      </c>
      <c r="D60" s="56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1:44" s="6" customFormat="1" ht="12.75" x14ac:dyDescent="0.2">
      <c r="A61" s="135" t="s">
        <v>69</v>
      </c>
      <c r="B61" s="56"/>
      <c r="C61" s="58">
        <v>286.16000000000003</v>
      </c>
      <c r="D61" s="56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</row>
    <row r="62" spans="1:44" s="6" customFormat="1" ht="12.75" x14ac:dyDescent="0.2">
      <c r="A62" s="135" t="s">
        <v>72</v>
      </c>
      <c r="B62" s="56"/>
      <c r="C62" s="58">
        <v>295.76</v>
      </c>
      <c r="D62" s="56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4" s="6" customFormat="1" ht="12.75" x14ac:dyDescent="0.2">
      <c r="A63" s="135" t="s">
        <v>73</v>
      </c>
      <c r="B63" s="56"/>
      <c r="C63" s="57">
        <v>3464.73</v>
      </c>
      <c r="D63" s="56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</row>
    <row r="64" spans="1:44" s="6" customFormat="1" ht="12.75" x14ac:dyDescent="0.2">
      <c r="A64" s="135" t="s">
        <v>74</v>
      </c>
      <c r="B64" s="56"/>
      <c r="C64" s="58">
        <v>740</v>
      </c>
      <c r="D64" s="56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</row>
    <row r="65" spans="1:44" s="6" customFormat="1" ht="12.75" x14ac:dyDescent="0.2">
      <c r="A65" s="135" t="s">
        <v>75</v>
      </c>
      <c r="B65" s="56"/>
      <c r="C65" s="58">
        <v>237.62</v>
      </c>
      <c r="D65" s="56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s="6" customFormat="1" ht="12.75" x14ac:dyDescent="0.2">
      <c r="A66" s="135" t="s">
        <v>76</v>
      </c>
      <c r="B66" s="56"/>
      <c r="C66" s="57">
        <v>1459.83</v>
      </c>
      <c r="D66" s="56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</row>
    <row r="67" spans="1:44" s="6" customFormat="1" ht="12.75" x14ac:dyDescent="0.2">
      <c r="A67" s="135" t="s">
        <v>78</v>
      </c>
      <c r="B67" s="56"/>
      <c r="C67" s="57">
        <v>1761.78</v>
      </c>
      <c r="D67" s="56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</row>
    <row r="68" spans="1:44" s="6" customFormat="1" ht="12.75" x14ac:dyDescent="0.2">
      <c r="A68" s="135" t="s">
        <v>79</v>
      </c>
      <c r="B68" s="56"/>
      <c r="C68" s="57">
        <v>2122.4899999999998</v>
      </c>
      <c r="D68" s="56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</row>
    <row r="69" spans="1:44" s="6" customFormat="1" ht="12.75" x14ac:dyDescent="0.2">
      <c r="A69" s="135" t="s">
        <v>80</v>
      </c>
      <c r="B69" s="56"/>
      <c r="C69" s="57">
        <v>4667.95</v>
      </c>
      <c r="D69" s="56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</row>
    <row r="70" spans="1:44" s="6" customFormat="1" ht="12.75" x14ac:dyDescent="0.2">
      <c r="A70" s="135" t="s">
        <v>82</v>
      </c>
      <c r="B70" s="56"/>
      <c r="C70" s="58">
        <v>782.6</v>
      </c>
      <c r="D70" s="56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</row>
    <row r="71" spans="1:44" s="6" customFormat="1" ht="12.75" x14ac:dyDescent="0.2">
      <c r="A71" s="135" t="s">
        <v>89</v>
      </c>
      <c r="B71" s="56"/>
      <c r="C71" s="58">
        <v>986</v>
      </c>
      <c r="D71" s="56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s="6" customFormat="1" ht="12.75" x14ac:dyDescent="0.2">
      <c r="A72" s="134" t="s">
        <v>90</v>
      </c>
      <c r="B72" s="52">
        <v>917.62</v>
      </c>
      <c r="C72" s="52">
        <v>89.16</v>
      </c>
      <c r="D72" s="52">
        <v>9.7200000000000006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</row>
    <row r="73" spans="1:44" s="6" customFormat="1" ht="12.75" x14ac:dyDescent="0.2">
      <c r="A73" s="135" t="s">
        <v>94</v>
      </c>
      <c r="B73" s="56"/>
      <c r="C73" s="58">
        <v>75.64</v>
      </c>
      <c r="D73" s="56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</row>
    <row r="74" spans="1:44" s="6" customFormat="1" ht="12.75" x14ac:dyDescent="0.2">
      <c r="A74" s="135" t="s">
        <v>95</v>
      </c>
      <c r="B74" s="56"/>
      <c r="C74" s="58">
        <v>13.52</v>
      </c>
      <c r="D74" s="56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</row>
    <row r="75" spans="1:44" s="6" customFormat="1" ht="12.75" x14ac:dyDescent="0.2">
      <c r="A75" s="114" t="s">
        <v>153</v>
      </c>
      <c r="B75" s="51">
        <v>165200.76</v>
      </c>
      <c r="C75" s="51">
        <v>164876.07</v>
      </c>
      <c r="D75" s="52">
        <v>99.8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</row>
    <row r="76" spans="1:44" s="6" customFormat="1" ht="12.75" x14ac:dyDescent="0.2">
      <c r="A76" s="134" t="s">
        <v>58</v>
      </c>
      <c r="B76" s="51">
        <v>164936.23000000001</v>
      </c>
      <c r="C76" s="51">
        <v>164671.65</v>
      </c>
      <c r="D76" s="52">
        <v>99.84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</row>
    <row r="77" spans="1:44" s="6" customFormat="1" ht="12.75" x14ac:dyDescent="0.2">
      <c r="A77" s="135" t="s">
        <v>60</v>
      </c>
      <c r="B77" s="56"/>
      <c r="C77" s="57">
        <v>5877.41</v>
      </c>
      <c r="D77" s="56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</row>
    <row r="78" spans="1:44" s="6" customFormat="1" ht="12.75" x14ac:dyDescent="0.2">
      <c r="A78" s="135" t="s">
        <v>61</v>
      </c>
      <c r="B78" s="56"/>
      <c r="C78" s="57">
        <v>62753.54</v>
      </c>
      <c r="D78" s="56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</row>
    <row r="79" spans="1:44" s="6" customFormat="1" ht="12.75" x14ac:dyDescent="0.2">
      <c r="A79" s="135" t="s">
        <v>62</v>
      </c>
      <c r="B79" s="56"/>
      <c r="C79" s="58">
        <v>218.1</v>
      </c>
      <c r="D79" s="56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</row>
    <row r="80" spans="1:44" s="6" customFormat="1" ht="12.75" x14ac:dyDescent="0.2">
      <c r="A80" s="135" t="s">
        <v>65</v>
      </c>
      <c r="B80" s="56"/>
      <c r="C80" s="57">
        <v>8633.2800000000007</v>
      </c>
      <c r="D80" s="56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</row>
    <row r="81" spans="1:44" s="6" customFormat="1" ht="12.75" x14ac:dyDescent="0.2">
      <c r="A81" s="135" t="s">
        <v>66</v>
      </c>
      <c r="B81" s="56"/>
      <c r="C81" s="57">
        <v>10923.82</v>
      </c>
      <c r="D81" s="56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</row>
    <row r="82" spans="1:44" s="6" customFormat="1" ht="12.75" x14ac:dyDescent="0.2">
      <c r="A82" s="135" t="s">
        <v>67</v>
      </c>
      <c r="B82" s="56"/>
      <c r="C82" s="57">
        <v>32736.22</v>
      </c>
      <c r="D82" s="56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</row>
    <row r="83" spans="1:44" s="6" customFormat="1" ht="12.75" x14ac:dyDescent="0.2">
      <c r="A83" s="135" t="s">
        <v>68</v>
      </c>
      <c r="B83" s="56"/>
      <c r="C83" s="57">
        <v>1569.55</v>
      </c>
      <c r="D83" s="56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</row>
    <row r="84" spans="1:44" s="6" customFormat="1" ht="12.75" x14ac:dyDescent="0.2">
      <c r="A84" s="135" t="s">
        <v>69</v>
      </c>
      <c r="B84" s="56"/>
      <c r="C84" s="58">
        <v>228</v>
      </c>
      <c r="D84" s="56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</row>
    <row r="85" spans="1:44" s="6" customFormat="1" ht="12.75" x14ac:dyDescent="0.2">
      <c r="A85" s="135" t="s">
        <v>70</v>
      </c>
      <c r="B85" s="56"/>
      <c r="C85" s="58">
        <v>720.4</v>
      </c>
      <c r="D85" s="56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</row>
    <row r="86" spans="1:44" s="6" customFormat="1" ht="12.75" x14ac:dyDescent="0.2">
      <c r="A86" s="135" t="s">
        <v>72</v>
      </c>
      <c r="B86" s="56"/>
      <c r="C86" s="57">
        <v>3270.96</v>
      </c>
      <c r="D86" s="56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</row>
    <row r="87" spans="1:44" s="6" customFormat="1" ht="12.75" x14ac:dyDescent="0.2">
      <c r="A87" s="135" t="s">
        <v>73</v>
      </c>
      <c r="B87" s="56"/>
      <c r="C87" s="57">
        <v>4755.58</v>
      </c>
      <c r="D87" s="56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</row>
    <row r="88" spans="1:44" s="6" customFormat="1" ht="12.75" x14ac:dyDescent="0.2">
      <c r="A88" s="135" t="s">
        <v>75</v>
      </c>
      <c r="B88" s="56"/>
      <c r="C88" s="57">
        <v>24270</v>
      </c>
      <c r="D88" s="56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</row>
    <row r="89" spans="1:44" s="6" customFormat="1" ht="12.75" x14ac:dyDescent="0.2">
      <c r="A89" s="135" t="s">
        <v>77</v>
      </c>
      <c r="B89" s="56"/>
      <c r="C89" s="57">
        <v>4779.43</v>
      </c>
      <c r="D89" s="56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</row>
    <row r="90" spans="1:44" s="6" customFormat="1" ht="12.75" x14ac:dyDescent="0.2">
      <c r="A90" s="135" t="s">
        <v>78</v>
      </c>
      <c r="B90" s="56"/>
      <c r="C90" s="58">
        <v>225</v>
      </c>
      <c r="D90" s="56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</row>
    <row r="91" spans="1:44" s="6" customFormat="1" ht="12.75" x14ac:dyDescent="0.2">
      <c r="A91" s="135" t="s">
        <v>79</v>
      </c>
      <c r="B91" s="56"/>
      <c r="C91" s="57">
        <v>3269.73</v>
      </c>
      <c r="D91" s="56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</row>
    <row r="92" spans="1:44" s="6" customFormat="1" ht="12.75" x14ac:dyDescent="0.2">
      <c r="A92" s="135" t="s">
        <v>80</v>
      </c>
      <c r="B92" s="56"/>
      <c r="C92" s="58">
        <v>440.63</v>
      </c>
      <c r="D92" s="56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</row>
    <row r="93" spans="1:44" s="6" customFormat="1" ht="12.75" x14ac:dyDescent="0.2">
      <c r="A93" s="134" t="s">
        <v>90</v>
      </c>
      <c r="B93" s="52">
        <v>264.52999999999997</v>
      </c>
      <c r="C93" s="52">
        <v>204.42</v>
      </c>
      <c r="D93" s="52">
        <v>77.28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</row>
    <row r="94" spans="1:44" s="6" customFormat="1" ht="12.75" x14ac:dyDescent="0.2">
      <c r="A94" s="135" t="s">
        <v>94</v>
      </c>
      <c r="B94" s="56"/>
      <c r="C94" s="58">
        <v>204.42</v>
      </c>
      <c r="D94" s="56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</row>
    <row r="95" spans="1:44" s="6" customFormat="1" ht="25.5" x14ac:dyDescent="0.2">
      <c r="A95" s="114" t="s">
        <v>154</v>
      </c>
      <c r="B95" s="52">
        <v>585.36</v>
      </c>
      <c r="C95" s="52">
        <v>585.36</v>
      </c>
      <c r="D95" s="52">
        <v>100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</row>
    <row r="96" spans="1:44" s="6" customFormat="1" ht="12.75" x14ac:dyDescent="0.2">
      <c r="A96" s="134" t="s">
        <v>58</v>
      </c>
      <c r="B96" s="52">
        <v>585.36</v>
      </c>
      <c r="C96" s="52">
        <v>585.36</v>
      </c>
      <c r="D96" s="52">
        <v>100</v>
      </c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</row>
    <row r="97" spans="1:44" s="6" customFormat="1" ht="12.75" x14ac:dyDescent="0.2">
      <c r="A97" s="135" t="s">
        <v>66</v>
      </c>
      <c r="B97" s="56"/>
      <c r="C97" s="58">
        <v>288.81</v>
      </c>
      <c r="D97" s="56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</row>
    <row r="98" spans="1:44" s="6" customFormat="1" ht="12.75" x14ac:dyDescent="0.2">
      <c r="A98" s="135" t="s">
        <v>68</v>
      </c>
      <c r="B98" s="56"/>
      <c r="C98" s="58">
        <v>70</v>
      </c>
      <c r="D98" s="56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</row>
    <row r="99" spans="1:44" s="6" customFormat="1" ht="12.75" x14ac:dyDescent="0.2">
      <c r="A99" s="135" t="s">
        <v>69</v>
      </c>
      <c r="B99" s="56"/>
      <c r="C99" s="58">
        <v>226.55</v>
      </c>
      <c r="D99" s="56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</row>
    <row r="100" spans="1:44" s="6" customFormat="1" ht="12.75" x14ac:dyDescent="0.2">
      <c r="A100" s="114" t="s">
        <v>157</v>
      </c>
      <c r="B100" s="51">
        <v>2975439.36</v>
      </c>
      <c r="C100" s="51">
        <v>3000468.92</v>
      </c>
      <c r="D100" s="52">
        <v>100.84</v>
      </c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</row>
    <row r="101" spans="1:44" s="6" customFormat="1" ht="12.75" x14ac:dyDescent="0.2">
      <c r="A101" s="134" t="s">
        <v>49</v>
      </c>
      <c r="B101" s="51">
        <v>2963525.07</v>
      </c>
      <c r="C101" s="51">
        <v>2985686.82</v>
      </c>
      <c r="D101" s="52">
        <v>100.75</v>
      </c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</row>
    <row r="102" spans="1:44" s="6" customFormat="1" ht="12.75" x14ac:dyDescent="0.2">
      <c r="A102" s="135" t="s">
        <v>51</v>
      </c>
      <c r="B102" s="56"/>
      <c r="C102" s="57">
        <v>2411685.29</v>
      </c>
      <c r="D102" s="56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</row>
    <row r="103" spans="1:44" s="6" customFormat="1" ht="12.75" x14ac:dyDescent="0.2">
      <c r="A103" s="135" t="s">
        <v>52</v>
      </c>
      <c r="B103" s="56"/>
      <c r="C103" s="57">
        <v>59697.38</v>
      </c>
      <c r="D103" s="56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</row>
    <row r="104" spans="1:44" s="6" customFormat="1" ht="12.75" x14ac:dyDescent="0.2">
      <c r="A104" s="135" t="s">
        <v>54</v>
      </c>
      <c r="B104" s="56"/>
      <c r="C104" s="57">
        <v>104463.02</v>
      </c>
      <c r="D104" s="56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</row>
    <row r="105" spans="1:44" s="6" customFormat="1" ht="12.75" x14ac:dyDescent="0.2">
      <c r="A105" s="135" t="s">
        <v>56</v>
      </c>
      <c r="B105" s="56"/>
      <c r="C105" s="57">
        <v>409778.73</v>
      </c>
      <c r="D105" s="56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</row>
    <row r="106" spans="1:44" s="6" customFormat="1" ht="12.75" x14ac:dyDescent="0.2">
      <c r="A106" s="135" t="s">
        <v>57</v>
      </c>
      <c r="B106" s="56"/>
      <c r="C106" s="58">
        <v>62.4</v>
      </c>
      <c r="D106" s="56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</row>
    <row r="107" spans="1:44" s="6" customFormat="1" ht="12.75" x14ac:dyDescent="0.2">
      <c r="A107" s="134" t="s">
        <v>58</v>
      </c>
      <c r="B107" s="51">
        <v>11513.23</v>
      </c>
      <c r="C107" s="51">
        <v>12501.08</v>
      </c>
      <c r="D107" s="52">
        <v>108.58</v>
      </c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</row>
    <row r="108" spans="1:44" s="6" customFormat="1" ht="12.75" x14ac:dyDescent="0.2">
      <c r="A108" s="135" t="s">
        <v>60</v>
      </c>
      <c r="B108" s="56"/>
      <c r="C108" s="58">
        <v>264.5</v>
      </c>
      <c r="D108" s="56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</row>
    <row r="109" spans="1:44" s="6" customFormat="1" ht="12.75" x14ac:dyDescent="0.2">
      <c r="A109" s="135" t="s">
        <v>78</v>
      </c>
      <c r="B109" s="56"/>
      <c r="C109" s="57">
        <v>3452.51</v>
      </c>
      <c r="D109" s="56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</row>
    <row r="110" spans="1:44" s="6" customFormat="1" ht="12.75" x14ac:dyDescent="0.2">
      <c r="A110" s="135" t="s">
        <v>82</v>
      </c>
      <c r="B110" s="56"/>
      <c r="C110" s="56"/>
      <c r="D110" s="56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</row>
    <row r="111" spans="1:44" s="6" customFormat="1" ht="12.75" x14ac:dyDescent="0.2">
      <c r="A111" s="135" t="s">
        <v>87</v>
      </c>
      <c r="B111" s="56"/>
      <c r="C111" s="57">
        <v>6362.18</v>
      </c>
      <c r="D111" s="56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</row>
    <row r="112" spans="1:44" s="6" customFormat="1" ht="12.75" x14ac:dyDescent="0.2">
      <c r="A112" s="135" t="s">
        <v>88</v>
      </c>
      <c r="B112" s="56"/>
      <c r="C112" s="57">
        <v>2421.89</v>
      </c>
      <c r="D112" s="56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</row>
    <row r="113" spans="1:44" s="6" customFormat="1" ht="12.75" x14ac:dyDescent="0.2">
      <c r="A113" s="134" t="s">
        <v>90</v>
      </c>
      <c r="B113" s="52">
        <v>273.97000000000003</v>
      </c>
      <c r="C113" s="51">
        <v>2031.46</v>
      </c>
      <c r="D113" s="52">
        <v>741.49</v>
      </c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</row>
    <row r="114" spans="1:44" s="6" customFormat="1" ht="12.75" x14ac:dyDescent="0.2">
      <c r="A114" s="135" t="s">
        <v>95</v>
      </c>
      <c r="B114" s="56"/>
      <c r="C114" s="57">
        <v>2031.46</v>
      </c>
      <c r="D114" s="56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</row>
    <row r="115" spans="1:44" s="6" customFormat="1" ht="25.5" x14ac:dyDescent="0.2">
      <c r="A115" s="134" t="s">
        <v>97</v>
      </c>
      <c r="B115" s="52">
        <v>127.09</v>
      </c>
      <c r="C115" s="52">
        <v>249.56</v>
      </c>
      <c r="D115" s="52">
        <v>196.36</v>
      </c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</row>
    <row r="116" spans="1:44" s="6" customFormat="1" ht="12.75" x14ac:dyDescent="0.2">
      <c r="A116" s="135" t="s">
        <v>99</v>
      </c>
      <c r="B116" s="56"/>
      <c r="C116" s="58">
        <v>249.56</v>
      </c>
      <c r="D116" s="56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</row>
    <row r="117" spans="1:44" s="6" customFormat="1" ht="12.75" x14ac:dyDescent="0.2">
      <c r="A117" s="114" t="s">
        <v>159</v>
      </c>
      <c r="B117" s="51">
        <v>1578.88</v>
      </c>
      <c r="C117" s="51">
        <v>1578.88</v>
      </c>
      <c r="D117" s="52">
        <v>100</v>
      </c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</row>
    <row r="118" spans="1:44" s="6" customFormat="1" ht="12.75" x14ac:dyDescent="0.2">
      <c r="A118" s="134" t="s">
        <v>58</v>
      </c>
      <c r="B118" s="51">
        <v>1578.88</v>
      </c>
      <c r="C118" s="51">
        <v>1578.88</v>
      </c>
      <c r="D118" s="52">
        <v>100</v>
      </c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</row>
    <row r="119" spans="1:44" s="6" customFormat="1" ht="12.75" x14ac:dyDescent="0.2">
      <c r="A119" s="135" t="s">
        <v>65</v>
      </c>
      <c r="B119" s="56"/>
      <c r="C119" s="57">
        <v>1578.88</v>
      </c>
      <c r="D119" s="56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</row>
    <row r="120" spans="1:44" s="6" customFormat="1" ht="12.75" x14ac:dyDescent="0.2">
      <c r="A120" s="114" t="s">
        <v>160</v>
      </c>
      <c r="B120" s="51">
        <v>1319.72</v>
      </c>
      <c r="C120" s="52">
        <v>894.15</v>
      </c>
      <c r="D120" s="52">
        <v>67.75</v>
      </c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</row>
    <row r="121" spans="1:44" s="6" customFormat="1" ht="12.75" x14ac:dyDescent="0.2">
      <c r="A121" s="134" t="s">
        <v>58</v>
      </c>
      <c r="B121" s="51">
        <v>1319.72</v>
      </c>
      <c r="C121" s="52">
        <v>894.15</v>
      </c>
      <c r="D121" s="52">
        <v>67.75</v>
      </c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</row>
    <row r="122" spans="1:44" s="6" customFormat="1" ht="12.75" x14ac:dyDescent="0.2">
      <c r="A122" s="135" t="s">
        <v>60</v>
      </c>
      <c r="B122" s="56"/>
      <c r="C122" s="58">
        <v>665.56</v>
      </c>
      <c r="D122" s="56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</row>
    <row r="123" spans="1:44" s="6" customFormat="1" ht="12.75" x14ac:dyDescent="0.2">
      <c r="A123" s="135" t="s">
        <v>69</v>
      </c>
      <c r="B123" s="56"/>
      <c r="C123" s="58">
        <v>144.15</v>
      </c>
      <c r="D123" s="56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</row>
    <row r="124" spans="1:44" s="6" customFormat="1" ht="12.75" x14ac:dyDescent="0.2">
      <c r="A124" s="135" t="s">
        <v>82</v>
      </c>
      <c r="B124" s="56"/>
      <c r="C124" s="58">
        <v>84.44</v>
      </c>
      <c r="D124" s="56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</row>
    <row r="125" spans="1:44" s="60" customFormat="1" ht="12.75" x14ac:dyDescent="0.2">
      <c r="A125" s="133" t="s">
        <v>165</v>
      </c>
      <c r="B125" s="61">
        <v>7500</v>
      </c>
      <c r="C125" s="61">
        <v>1710.06</v>
      </c>
      <c r="D125" s="59">
        <v>22.8</v>
      </c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</row>
    <row r="126" spans="1:44" s="6" customFormat="1" ht="12.75" x14ac:dyDescent="0.2">
      <c r="A126" s="114" t="s">
        <v>149</v>
      </c>
      <c r="B126" s="51">
        <v>7500</v>
      </c>
      <c r="C126" s="51">
        <v>1710.06</v>
      </c>
      <c r="D126" s="52">
        <v>22.8</v>
      </c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</row>
    <row r="127" spans="1:44" s="6" customFormat="1" ht="12.75" x14ac:dyDescent="0.2">
      <c r="A127" s="134" t="s">
        <v>90</v>
      </c>
      <c r="B127" s="51">
        <v>7500</v>
      </c>
      <c r="C127" s="51">
        <v>1710.06</v>
      </c>
      <c r="D127" s="52">
        <v>22.8</v>
      </c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</row>
    <row r="128" spans="1:44" s="6" customFormat="1" ht="25.5" x14ac:dyDescent="0.2">
      <c r="A128" s="135" t="s">
        <v>92</v>
      </c>
      <c r="B128" s="56"/>
      <c r="C128" s="58">
        <v>330.58</v>
      </c>
      <c r="D128" s="56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</row>
    <row r="129" spans="1:44" s="6" customFormat="1" ht="12.75" x14ac:dyDescent="0.2">
      <c r="A129" s="135" t="s">
        <v>96</v>
      </c>
      <c r="B129" s="56"/>
      <c r="C129" s="57">
        <v>1379.48</v>
      </c>
      <c r="D129" s="56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</row>
    <row r="130" spans="1:44" s="6" customFormat="1" ht="12.75" x14ac:dyDescent="0.2">
      <c r="A130" s="113" t="s">
        <v>166</v>
      </c>
      <c r="B130" s="51">
        <v>10118.83</v>
      </c>
      <c r="C130" s="51">
        <v>9334.82</v>
      </c>
      <c r="D130" s="52">
        <v>92.25</v>
      </c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</row>
    <row r="131" spans="1:44" s="60" customFormat="1" ht="12.75" x14ac:dyDescent="0.2">
      <c r="A131" s="133" t="s">
        <v>167</v>
      </c>
      <c r="B131" s="61">
        <v>7301.83</v>
      </c>
      <c r="C131" s="61">
        <v>7561.82</v>
      </c>
      <c r="D131" s="59">
        <v>103.56</v>
      </c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</row>
    <row r="132" spans="1:44" s="6" customFormat="1" ht="12.75" x14ac:dyDescent="0.2">
      <c r="A132" s="114" t="s">
        <v>149</v>
      </c>
      <c r="B132" s="51">
        <v>3656.44</v>
      </c>
      <c r="C132" s="51">
        <v>3656.44</v>
      </c>
      <c r="D132" s="52">
        <v>100</v>
      </c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</row>
    <row r="133" spans="1:44" s="6" customFormat="1" ht="12.75" x14ac:dyDescent="0.2">
      <c r="A133" s="134" t="s">
        <v>49</v>
      </c>
      <c r="B133" s="51">
        <v>3656.44</v>
      </c>
      <c r="C133" s="51">
        <v>3656.44</v>
      </c>
      <c r="D133" s="52">
        <v>100</v>
      </c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</row>
    <row r="134" spans="1:44" s="6" customFormat="1" ht="12.75" x14ac:dyDescent="0.2">
      <c r="A134" s="135" t="s">
        <v>51</v>
      </c>
      <c r="B134" s="56"/>
      <c r="C134" s="57">
        <v>3656.44</v>
      </c>
      <c r="D134" s="56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</row>
    <row r="135" spans="1:44" s="6" customFormat="1" ht="12.75" x14ac:dyDescent="0.2">
      <c r="A135" s="114" t="s">
        <v>155</v>
      </c>
      <c r="B135" s="52">
        <v>698.92</v>
      </c>
      <c r="C135" s="52">
        <v>945</v>
      </c>
      <c r="D135" s="52">
        <v>135.21</v>
      </c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</row>
    <row r="136" spans="1:44" s="6" customFormat="1" ht="12.75" x14ac:dyDescent="0.2">
      <c r="A136" s="134" t="s">
        <v>49</v>
      </c>
      <c r="B136" s="52">
        <v>698.92</v>
      </c>
      <c r="C136" s="52">
        <v>945</v>
      </c>
      <c r="D136" s="52">
        <v>135.21</v>
      </c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</row>
    <row r="137" spans="1:44" s="6" customFormat="1" ht="12.75" x14ac:dyDescent="0.2">
      <c r="A137" s="135" t="s">
        <v>51</v>
      </c>
      <c r="B137" s="56"/>
      <c r="C137" s="58">
        <v>945</v>
      </c>
      <c r="D137" s="56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</row>
    <row r="138" spans="1:44" s="6" customFormat="1" ht="12.75" x14ac:dyDescent="0.2">
      <c r="A138" s="114" t="s">
        <v>156</v>
      </c>
      <c r="B138" s="51">
        <v>2560.36</v>
      </c>
      <c r="C138" s="51">
        <v>2574.27</v>
      </c>
      <c r="D138" s="52">
        <v>100.54</v>
      </c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</row>
    <row r="139" spans="1:44" s="6" customFormat="1" ht="12.75" x14ac:dyDescent="0.2">
      <c r="A139" s="134" t="s">
        <v>49</v>
      </c>
      <c r="B139" s="51">
        <v>2275.67</v>
      </c>
      <c r="C139" s="51">
        <v>2341.6</v>
      </c>
      <c r="D139" s="52">
        <v>102.9</v>
      </c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</row>
    <row r="140" spans="1:44" s="6" customFormat="1" ht="12.75" x14ac:dyDescent="0.2">
      <c r="A140" s="135" t="s">
        <v>51</v>
      </c>
      <c r="B140" s="56"/>
      <c r="C140" s="58">
        <v>864.84</v>
      </c>
      <c r="D140" s="56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</row>
    <row r="141" spans="1:44" s="6" customFormat="1" ht="12.75" x14ac:dyDescent="0.2">
      <c r="A141" s="135" t="s">
        <v>54</v>
      </c>
      <c r="B141" s="56"/>
      <c r="C141" s="58">
        <v>700</v>
      </c>
      <c r="D141" s="56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</row>
    <row r="142" spans="1:44" s="6" customFormat="1" ht="12.75" x14ac:dyDescent="0.2">
      <c r="A142" s="135" t="s">
        <v>56</v>
      </c>
      <c r="B142" s="56"/>
      <c r="C142" s="58">
        <v>776.76</v>
      </c>
      <c r="D142" s="56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</row>
    <row r="143" spans="1:44" s="6" customFormat="1" ht="12.75" x14ac:dyDescent="0.2">
      <c r="A143" s="134" t="s">
        <v>58</v>
      </c>
      <c r="B143" s="52">
        <v>284.69</v>
      </c>
      <c r="C143" s="52">
        <v>232.67</v>
      </c>
      <c r="D143" s="52">
        <v>81.73</v>
      </c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</row>
    <row r="144" spans="1:44" s="6" customFormat="1" ht="12.75" x14ac:dyDescent="0.2">
      <c r="A144" s="135" t="s">
        <v>61</v>
      </c>
      <c r="B144" s="56"/>
      <c r="C144" s="58">
        <v>232.67</v>
      </c>
      <c r="D144" s="56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</row>
    <row r="145" spans="1:44" s="6" customFormat="1" ht="12.75" x14ac:dyDescent="0.2">
      <c r="A145" s="114" t="s">
        <v>158</v>
      </c>
      <c r="B145" s="52">
        <v>386.11</v>
      </c>
      <c r="C145" s="52">
        <v>386.11</v>
      </c>
      <c r="D145" s="52">
        <v>100</v>
      </c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</row>
    <row r="146" spans="1:44" s="6" customFormat="1" ht="12.75" x14ac:dyDescent="0.2">
      <c r="A146" s="134" t="s">
        <v>49</v>
      </c>
      <c r="B146" s="52">
        <v>332.38</v>
      </c>
      <c r="C146" s="52">
        <v>332.38</v>
      </c>
      <c r="D146" s="52">
        <v>100</v>
      </c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</row>
    <row r="147" spans="1:44" s="6" customFormat="1" ht="12.75" x14ac:dyDescent="0.2">
      <c r="A147" s="135" t="s">
        <v>51</v>
      </c>
      <c r="B147" s="56"/>
      <c r="C147" s="58">
        <v>177.85</v>
      </c>
      <c r="D147" s="56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</row>
    <row r="148" spans="1:44" s="6" customFormat="1" ht="12.75" x14ac:dyDescent="0.2">
      <c r="A148" s="135" t="s">
        <v>56</v>
      </c>
      <c r="B148" s="56"/>
      <c r="C148" s="58">
        <v>154.53</v>
      </c>
      <c r="D148" s="56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</row>
    <row r="149" spans="1:44" s="6" customFormat="1" ht="12.75" x14ac:dyDescent="0.2">
      <c r="A149" s="134" t="s">
        <v>58</v>
      </c>
      <c r="B149" s="52">
        <v>53.73</v>
      </c>
      <c r="C149" s="52">
        <v>53.73</v>
      </c>
      <c r="D149" s="52">
        <v>100</v>
      </c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</row>
    <row r="150" spans="1:44" s="6" customFormat="1" ht="12.75" x14ac:dyDescent="0.2">
      <c r="A150" s="135" t="s">
        <v>61</v>
      </c>
      <c r="B150" s="56"/>
      <c r="C150" s="58">
        <v>53.73</v>
      </c>
      <c r="D150" s="56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</row>
    <row r="151" spans="1:44" s="60" customFormat="1" ht="25.5" x14ac:dyDescent="0.2">
      <c r="A151" s="133" t="s">
        <v>168</v>
      </c>
      <c r="B151" s="61">
        <v>2817</v>
      </c>
      <c r="C151" s="61">
        <v>1773</v>
      </c>
      <c r="D151" s="59">
        <v>62.94</v>
      </c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</row>
    <row r="152" spans="1:44" s="6" customFormat="1" ht="12.75" x14ac:dyDescent="0.2">
      <c r="A152" s="114" t="s">
        <v>157</v>
      </c>
      <c r="B152" s="51">
        <v>2817</v>
      </c>
      <c r="C152" s="51">
        <v>1773</v>
      </c>
      <c r="D152" s="52">
        <v>62.94</v>
      </c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</row>
    <row r="153" spans="1:44" s="6" customFormat="1" ht="12.75" x14ac:dyDescent="0.2">
      <c r="A153" s="134" t="s">
        <v>100</v>
      </c>
      <c r="B153" s="51">
        <v>2817</v>
      </c>
      <c r="C153" s="51">
        <v>1773</v>
      </c>
      <c r="D153" s="52">
        <v>62.94</v>
      </c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</row>
    <row r="154" spans="1:44" s="6" customFormat="1" ht="12.75" x14ac:dyDescent="0.2">
      <c r="A154" s="135" t="s">
        <v>102</v>
      </c>
      <c r="B154" s="56"/>
      <c r="C154" s="57">
        <v>1773</v>
      </c>
      <c r="D154" s="56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</row>
    <row r="155" spans="1:44" s="6" customFormat="1" ht="12.75" x14ac:dyDescent="0.2">
      <c r="A155" s="113" t="s">
        <v>169</v>
      </c>
      <c r="B155" s="51">
        <v>3049.08</v>
      </c>
      <c r="C155" s="51">
        <v>3580.42</v>
      </c>
      <c r="D155" s="52">
        <v>117.43</v>
      </c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</row>
    <row r="156" spans="1:44" s="6" customFormat="1" ht="12.75" x14ac:dyDescent="0.2">
      <c r="A156" s="136" t="s">
        <v>170</v>
      </c>
      <c r="B156" s="62">
        <v>3049.08</v>
      </c>
      <c r="C156" s="62">
        <v>3580.42</v>
      </c>
      <c r="D156" s="63">
        <v>117.43</v>
      </c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</row>
    <row r="157" spans="1:44" s="6" customFormat="1" ht="12.75" x14ac:dyDescent="0.2">
      <c r="A157" s="114" t="s">
        <v>152</v>
      </c>
      <c r="B157" s="51">
        <v>2385.4699999999998</v>
      </c>
      <c r="C157" s="51">
        <v>2213.61</v>
      </c>
      <c r="D157" s="52">
        <v>92.8</v>
      </c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</row>
    <row r="158" spans="1:44" s="6" customFormat="1" ht="12.75" x14ac:dyDescent="0.2">
      <c r="A158" s="134" t="s">
        <v>104</v>
      </c>
      <c r="B158" s="51">
        <v>2385.4699999999998</v>
      </c>
      <c r="C158" s="51">
        <v>2213.61</v>
      </c>
      <c r="D158" s="52">
        <v>92.8</v>
      </c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</row>
    <row r="159" spans="1:44" s="6" customFormat="1" ht="12.75" x14ac:dyDescent="0.2">
      <c r="A159" s="135" t="s">
        <v>106</v>
      </c>
      <c r="B159" s="56"/>
      <c r="C159" s="57">
        <v>1555.99</v>
      </c>
      <c r="D159" s="56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</row>
    <row r="160" spans="1:44" s="6" customFormat="1" ht="12.75" x14ac:dyDescent="0.2">
      <c r="A160" s="135" t="s">
        <v>109</v>
      </c>
      <c r="B160" s="56"/>
      <c r="C160" s="58">
        <v>655</v>
      </c>
      <c r="D160" s="56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</row>
    <row r="161" spans="1:44" s="6" customFormat="1" ht="12.75" x14ac:dyDescent="0.2">
      <c r="A161" s="135" t="s">
        <v>111</v>
      </c>
      <c r="B161" s="56"/>
      <c r="C161" s="58">
        <v>2.62</v>
      </c>
      <c r="D161" s="56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</row>
    <row r="162" spans="1:44" s="6" customFormat="1" ht="12.75" x14ac:dyDescent="0.2">
      <c r="A162" s="114" t="s">
        <v>157</v>
      </c>
      <c r="B162" s="52">
        <v>132.72</v>
      </c>
      <c r="C162" s="51">
        <v>1366.81</v>
      </c>
      <c r="D162" s="51">
        <v>1029.8399999999999</v>
      </c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</row>
    <row r="163" spans="1:44" s="6" customFormat="1" ht="12.75" x14ac:dyDescent="0.2">
      <c r="A163" s="134" t="s">
        <v>104</v>
      </c>
      <c r="B163" s="52">
        <v>132.72</v>
      </c>
      <c r="C163" s="51">
        <v>1366.81</v>
      </c>
      <c r="D163" s="51">
        <v>1029.8399999999999</v>
      </c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</row>
    <row r="164" spans="1:44" s="6" customFormat="1" ht="12.75" x14ac:dyDescent="0.2">
      <c r="A164" s="135" t="s">
        <v>111</v>
      </c>
      <c r="B164" s="56"/>
      <c r="C164" s="57">
        <v>1366.81</v>
      </c>
      <c r="D164" s="56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</row>
    <row r="165" spans="1:44" s="6" customFormat="1" ht="12.75" x14ac:dyDescent="0.2">
      <c r="A165" s="114" t="s">
        <v>160</v>
      </c>
      <c r="B165" s="52">
        <v>530.89</v>
      </c>
      <c r="C165" s="50"/>
      <c r="D165" s="5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</row>
    <row r="166" spans="1:44" s="6" customFormat="1" ht="12.75" x14ac:dyDescent="0.2">
      <c r="A166" s="134" t="s">
        <v>104</v>
      </c>
      <c r="B166" s="52">
        <v>530.89</v>
      </c>
      <c r="C166" s="50"/>
      <c r="D166" s="5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1"/>
  <sheetViews>
    <sheetView zoomScaleNormal="100" workbookViewId="0">
      <selection activeCell="F10" sqref="F10"/>
    </sheetView>
  </sheetViews>
  <sheetFormatPr defaultRowHeight="15" x14ac:dyDescent="0.25"/>
  <cols>
    <col min="4" max="4" width="11" customWidth="1"/>
    <col min="5" max="5" width="27.140625" customWidth="1"/>
    <col min="6" max="6" width="28.42578125" customWidth="1"/>
    <col min="7" max="7" width="16.85546875" customWidth="1"/>
    <col min="8" max="8" width="18.7109375" customWidth="1"/>
    <col min="9" max="9" width="16.7109375" customWidth="1"/>
    <col min="10" max="10" width="14.42578125" customWidth="1"/>
    <col min="11" max="12" width="13.7109375" customWidth="1"/>
  </cols>
  <sheetData>
    <row r="2" spans="4:12" ht="15.75" x14ac:dyDescent="0.25">
      <c r="D2" s="172" t="s">
        <v>174</v>
      </c>
    </row>
    <row r="5" spans="4:12" ht="15.75" x14ac:dyDescent="0.25">
      <c r="D5" s="64" t="s">
        <v>175</v>
      </c>
      <c r="E5" s="65" t="s">
        <v>176</v>
      </c>
      <c r="F5" s="66"/>
      <c r="G5" s="66"/>
      <c r="H5" s="67"/>
      <c r="I5" s="67"/>
      <c r="J5" s="67"/>
      <c r="K5" s="67"/>
      <c r="L5" s="67"/>
    </row>
    <row r="6" spans="4:12" x14ac:dyDescent="0.25">
      <c r="D6" s="67"/>
      <c r="E6" s="67"/>
      <c r="F6" s="67"/>
      <c r="G6" s="67"/>
      <c r="H6" s="67"/>
      <c r="I6" s="67"/>
      <c r="J6" s="67"/>
      <c r="K6" s="67"/>
      <c r="L6" s="67"/>
    </row>
    <row r="7" spans="4:12" x14ac:dyDescent="0.25">
      <c r="D7" s="68" t="s">
        <v>199</v>
      </c>
      <c r="E7" s="68"/>
      <c r="F7" s="68"/>
      <c r="G7" s="68"/>
      <c r="H7" s="68"/>
      <c r="I7" s="68"/>
      <c r="J7" s="68"/>
      <c r="K7" s="68"/>
      <c r="L7" s="68"/>
    </row>
    <row r="8" spans="4:12" ht="15.75" thickBot="1" x14ac:dyDescent="0.3">
      <c r="D8" s="69"/>
      <c r="E8" s="69"/>
      <c r="F8" s="69"/>
      <c r="G8" s="69"/>
      <c r="H8" s="69"/>
      <c r="I8" s="69"/>
      <c r="J8" s="69"/>
      <c r="K8" s="69"/>
      <c r="L8" s="69"/>
    </row>
    <row r="9" spans="4:12" ht="60.75" thickBot="1" x14ac:dyDescent="0.3">
      <c r="D9" s="70" t="s">
        <v>177</v>
      </c>
      <c r="E9" s="70" t="s">
        <v>178</v>
      </c>
      <c r="F9" s="70" t="s">
        <v>179</v>
      </c>
      <c r="G9" s="70" t="s">
        <v>180</v>
      </c>
      <c r="H9" s="70" t="s">
        <v>181</v>
      </c>
      <c r="I9" s="70" t="s">
        <v>182</v>
      </c>
      <c r="J9" s="70" t="s">
        <v>183</v>
      </c>
      <c r="K9" s="70" t="s">
        <v>184</v>
      </c>
      <c r="L9" s="70" t="s">
        <v>200</v>
      </c>
    </row>
    <row r="10" spans="4:12" ht="48.75" thickBot="1" x14ac:dyDescent="0.3">
      <c r="D10" s="71" t="s">
        <v>185</v>
      </c>
      <c r="E10" s="72" t="s">
        <v>186</v>
      </c>
      <c r="F10" s="72" t="s">
        <v>187</v>
      </c>
      <c r="G10" s="72" t="s">
        <v>188</v>
      </c>
      <c r="H10" s="73">
        <v>430332.69</v>
      </c>
      <c r="I10" s="73">
        <v>430332.69</v>
      </c>
      <c r="J10" s="73"/>
      <c r="K10" s="73"/>
      <c r="L10" s="74">
        <v>0</v>
      </c>
    </row>
    <row r="11" spans="4:12" ht="15.75" thickBot="1" x14ac:dyDescent="0.3">
      <c r="D11" s="75"/>
      <c r="E11" s="75"/>
      <c r="F11" s="75"/>
      <c r="G11" s="76" t="s">
        <v>189</v>
      </c>
      <c r="H11" s="77">
        <f>SUM(H10:H10)</f>
        <v>430332.69</v>
      </c>
      <c r="I11" s="77">
        <f>SUM(I10:I10)</f>
        <v>430332.69</v>
      </c>
      <c r="J11" s="77">
        <f>SUM(J10:J10)</f>
        <v>0</v>
      </c>
      <c r="K11" s="77">
        <f>SUM(K10:K10)</f>
        <v>0</v>
      </c>
      <c r="L11" s="77">
        <f>SUM(L10:L10)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2"/>
  <sheetViews>
    <sheetView topLeftCell="A37" zoomScaleNormal="100" workbookViewId="0">
      <selection activeCell="F27" sqref="F27"/>
    </sheetView>
  </sheetViews>
  <sheetFormatPr defaultRowHeight="15" x14ac:dyDescent="0.25"/>
  <cols>
    <col min="2" max="2" width="70.140625" customWidth="1"/>
    <col min="3" max="3" width="11" customWidth="1"/>
    <col min="5" max="5" width="13.28515625" customWidth="1"/>
  </cols>
  <sheetData>
    <row r="4" spans="1:13" ht="27.75" customHeight="1" x14ac:dyDescent="0.25">
      <c r="A4" s="151" t="s">
        <v>206</v>
      </c>
      <c r="F4" s="190" t="s">
        <v>207</v>
      </c>
      <c r="G4" s="191"/>
      <c r="H4" s="191"/>
      <c r="I4" s="191"/>
      <c r="J4" s="191"/>
      <c r="K4" s="191"/>
      <c r="L4" s="191"/>
      <c r="M4" s="192"/>
    </row>
    <row r="5" spans="1:13" ht="29.25" customHeight="1" x14ac:dyDescent="0.25">
      <c r="A5" s="152" t="s">
        <v>208</v>
      </c>
      <c r="B5" s="152" t="s">
        <v>209</v>
      </c>
      <c r="C5" s="153" t="s">
        <v>210</v>
      </c>
      <c r="D5" s="153" t="s">
        <v>211</v>
      </c>
      <c r="E5" s="153" t="s">
        <v>212</v>
      </c>
      <c r="F5" s="153" t="s">
        <v>213</v>
      </c>
      <c r="G5" s="153" t="s">
        <v>214</v>
      </c>
      <c r="H5" s="153" t="s">
        <v>215</v>
      </c>
      <c r="I5" s="153" t="s">
        <v>216</v>
      </c>
      <c r="J5" s="153" t="s">
        <v>217</v>
      </c>
      <c r="K5" s="153" t="s">
        <v>218</v>
      </c>
      <c r="L5" s="153" t="s">
        <v>219</v>
      </c>
      <c r="M5" s="153" t="s">
        <v>220</v>
      </c>
    </row>
    <row r="6" spans="1:13" x14ac:dyDescent="0.25">
      <c r="A6" s="154" t="s">
        <v>221</v>
      </c>
      <c r="B6" s="154" t="s">
        <v>309</v>
      </c>
      <c r="C6" s="155">
        <v>100</v>
      </c>
      <c r="D6" s="155"/>
      <c r="E6" s="155">
        <v>100</v>
      </c>
      <c r="F6" s="155"/>
      <c r="G6" s="155"/>
      <c r="H6" s="155"/>
      <c r="I6" s="155"/>
      <c r="J6" s="155"/>
      <c r="K6" s="155"/>
      <c r="L6" s="155"/>
      <c r="M6" s="155"/>
    </row>
    <row r="7" spans="1:13" x14ac:dyDescent="0.25">
      <c r="A7" t="s">
        <v>222</v>
      </c>
      <c r="B7" t="s">
        <v>223</v>
      </c>
      <c r="C7" s="156">
        <v>92.9</v>
      </c>
      <c r="D7" s="156"/>
      <c r="E7" s="156">
        <v>92.9</v>
      </c>
      <c r="F7" s="156"/>
      <c r="G7" s="156"/>
      <c r="H7" s="156"/>
      <c r="I7" s="156"/>
      <c r="J7" s="156"/>
      <c r="K7" s="156"/>
      <c r="L7" s="156"/>
      <c r="M7" s="156"/>
    </row>
    <row r="8" spans="1:13" x14ac:dyDescent="0.25">
      <c r="A8" s="154" t="s">
        <v>224</v>
      </c>
      <c r="B8" s="154" t="s">
        <v>310</v>
      </c>
      <c r="C8" s="155">
        <v>70</v>
      </c>
      <c r="D8" s="155">
        <v>70</v>
      </c>
      <c r="E8" s="155"/>
      <c r="F8" s="155"/>
      <c r="G8" s="155">
        <v>40</v>
      </c>
      <c r="H8" s="155"/>
      <c r="I8" s="155">
        <v>30</v>
      </c>
      <c r="J8" s="155"/>
      <c r="K8" s="155"/>
      <c r="L8" s="155"/>
      <c r="M8" s="155"/>
    </row>
    <row r="9" spans="1:13" x14ac:dyDescent="0.25">
      <c r="A9" t="s">
        <v>225</v>
      </c>
      <c r="B9" t="s">
        <v>311</v>
      </c>
      <c r="C9" s="156">
        <v>30</v>
      </c>
      <c r="D9" s="156">
        <v>30</v>
      </c>
      <c r="E9" s="156"/>
      <c r="F9" s="156"/>
      <c r="G9" s="156">
        <v>30</v>
      </c>
      <c r="H9" s="156"/>
      <c r="I9" s="156"/>
      <c r="J9" s="156"/>
      <c r="K9" s="156"/>
      <c r="L9" s="156"/>
      <c r="M9" s="156"/>
    </row>
    <row r="10" spans="1:13" x14ac:dyDescent="0.25">
      <c r="A10" s="154" t="s">
        <v>226</v>
      </c>
      <c r="B10" s="154" t="s">
        <v>312</v>
      </c>
      <c r="C10" s="155">
        <v>70</v>
      </c>
      <c r="D10" s="155">
        <v>70</v>
      </c>
      <c r="E10" s="155"/>
      <c r="F10" s="155"/>
      <c r="G10" s="155">
        <v>40</v>
      </c>
      <c r="H10" s="155"/>
      <c r="I10" s="155">
        <v>30</v>
      </c>
      <c r="J10" s="155"/>
      <c r="K10" s="155"/>
      <c r="L10" s="155"/>
      <c r="M10" s="155"/>
    </row>
    <row r="11" spans="1:13" x14ac:dyDescent="0.25">
      <c r="A11" t="s">
        <v>227</v>
      </c>
      <c r="B11" t="s">
        <v>228</v>
      </c>
      <c r="C11" s="156">
        <v>379.75</v>
      </c>
      <c r="D11" s="156"/>
      <c r="E11" s="156">
        <v>379.75</v>
      </c>
      <c r="F11" s="156"/>
      <c r="G11" s="156"/>
      <c r="H11" s="156"/>
      <c r="I11" s="156"/>
      <c r="J11" s="156"/>
      <c r="K11" s="156"/>
      <c r="L11" s="156"/>
      <c r="M11" s="156"/>
    </row>
    <row r="12" spans="1:13" x14ac:dyDescent="0.25">
      <c r="A12" s="154" t="s">
        <v>229</v>
      </c>
      <c r="B12" s="154" t="s">
        <v>313</v>
      </c>
      <c r="C12" s="155">
        <v>40</v>
      </c>
      <c r="D12" s="155">
        <v>40</v>
      </c>
      <c r="E12" s="155"/>
      <c r="F12" s="155"/>
      <c r="G12" s="155">
        <v>40</v>
      </c>
      <c r="H12" s="155"/>
      <c r="I12" s="155"/>
      <c r="J12" s="155"/>
      <c r="K12" s="155"/>
      <c r="L12" s="155"/>
      <c r="M12" s="155"/>
    </row>
    <row r="13" spans="1:13" x14ac:dyDescent="0.25">
      <c r="A13" t="s">
        <v>230</v>
      </c>
      <c r="B13" t="s">
        <v>314</v>
      </c>
      <c r="C13" s="156">
        <v>40</v>
      </c>
      <c r="D13" s="156">
        <v>40</v>
      </c>
      <c r="E13" s="156"/>
      <c r="F13" s="156"/>
      <c r="G13" s="156">
        <v>40</v>
      </c>
      <c r="H13" s="156"/>
      <c r="I13" s="156"/>
      <c r="J13" s="156"/>
      <c r="K13" s="156"/>
      <c r="L13" s="156"/>
      <c r="M13" s="156"/>
    </row>
    <row r="14" spans="1:13" x14ac:dyDescent="0.25">
      <c r="A14" s="154" t="s">
        <v>231</v>
      </c>
      <c r="B14" s="154" t="s">
        <v>315</v>
      </c>
      <c r="C14" s="155">
        <v>40</v>
      </c>
      <c r="D14" s="155">
        <v>40</v>
      </c>
      <c r="E14" s="155"/>
      <c r="F14" s="155"/>
      <c r="G14" s="155">
        <v>40</v>
      </c>
      <c r="H14" s="155"/>
      <c r="I14" s="155"/>
      <c r="J14" s="155"/>
      <c r="K14" s="155"/>
      <c r="L14" s="155"/>
      <c r="M14" s="155"/>
    </row>
    <row r="15" spans="1:13" x14ac:dyDescent="0.25">
      <c r="A15" s="167" t="s">
        <v>232</v>
      </c>
      <c r="B15" s="167" t="s">
        <v>316</v>
      </c>
      <c r="C15" s="168">
        <v>40</v>
      </c>
      <c r="D15" s="168">
        <v>40</v>
      </c>
      <c r="E15" s="168"/>
      <c r="F15" s="168"/>
      <c r="G15" s="168">
        <v>40</v>
      </c>
      <c r="H15" s="168"/>
      <c r="I15" s="168"/>
      <c r="J15" s="168"/>
      <c r="K15" s="168"/>
      <c r="L15" s="168"/>
      <c r="M15" s="168"/>
    </row>
    <row r="16" spans="1:13" x14ac:dyDescent="0.25">
      <c r="A16" s="169" t="s">
        <v>233</v>
      </c>
      <c r="B16" s="169" t="s">
        <v>317</v>
      </c>
      <c r="C16" s="170">
        <v>40</v>
      </c>
      <c r="D16" s="170">
        <v>40</v>
      </c>
      <c r="E16" s="170"/>
      <c r="F16" s="170"/>
      <c r="G16" s="170">
        <v>40</v>
      </c>
      <c r="H16" s="170"/>
      <c r="I16" s="170"/>
      <c r="J16" s="170"/>
      <c r="K16" s="170"/>
      <c r="L16" s="170"/>
      <c r="M16" s="170"/>
    </row>
    <row r="17" spans="1:13" x14ac:dyDescent="0.25">
      <c r="A17" s="167" t="s">
        <v>234</v>
      </c>
      <c r="B17" s="167" t="s">
        <v>235</v>
      </c>
      <c r="C17" s="168">
        <v>46.45</v>
      </c>
      <c r="D17" s="168"/>
      <c r="E17" s="168">
        <v>46.45</v>
      </c>
      <c r="F17" s="168"/>
      <c r="G17" s="168"/>
      <c r="H17" s="168"/>
      <c r="I17" s="168"/>
      <c r="J17" s="168"/>
      <c r="K17" s="168"/>
      <c r="L17" s="168"/>
      <c r="M17" s="168"/>
    </row>
    <row r="18" spans="1:13" x14ac:dyDescent="0.25">
      <c r="A18" s="169" t="s">
        <v>236</v>
      </c>
      <c r="B18" s="169" t="s">
        <v>318</v>
      </c>
      <c r="C18" s="170">
        <v>40</v>
      </c>
      <c r="D18" s="170">
        <v>40</v>
      </c>
      <c r="E18" s="170"/>
      <c r="F18" s="170"/>
      <c r="G18" s="170">
        <v>40</v>
      </c>
      <c r="H18" s="170"/>
      <c r="I18" s="170"/>
      <c r="J18" s="170"/>
      <c r="K18" s="170"/>
      <c r="L18" s="170"/>
      <c r="M18" s="170"/>
    </row>
    <row r="19" spans="1:13" x14ac:dyDescent="0.25">
      <c r="A19" s="167" t="s">
        <v>237</v>
      </c>
      <c r="B19" s="167" t="s">
        <v>319</v>
      </c>
      <c r="C19" s="168">
        <v>40</v>
      </c>
      <c r="D19" s="168">
        <v>40</v>
      </c>
      <c r="E19" s="168"/>
      <c r="F19" s="168"/>
      <c r="G19" s="168">
        <v>40</v>
      </c>
      <c r="H19" s="168"/>
      <c r="I19" s="168"/>
      <c r="J19" s="168"/>
      <c r="K19" s="168"/>
      <c r="L19" s="168"/>
      <c r="M19" s="168"/>
    </row>
    <row r="20" spans="1:13" x14ac:dyDescent="0.25">
      <c r="A20" s="169" t="s">
        <v>238</v>
      </c>
      <c r="B20" s="169" t="s">
        <v>320</v>
      </c>
      <c r="C20" s="170">
        <v>40</v>
      </c>
      <c r="D20" s="170">
        <v>40</v>
      </c>
      <c r="E20" s="170"/>
      <c r="F20" s="170"/>
      <c r="G20" s="170">
        <v>40</v>
      </c>
      <c r="H20" s="170"/>
      <c r="I20" s="170"/>
      <c r="J20" s="170"/>
      <c r="K20" s="170"/>
      <c r="L20" s="170"/>
      <c r="M20" s="170"/>
    </row>
    <row r="21" spans="1:13" x14ac:dyDescent="0.25">
      <c r="A21" s="167" t="s">
        <v>239</v>
      </c>
      <c r="B21" s="167" t="s">
        <v>321</v>
      </c>
      <c r="C21" s="168">
        <v>40</v>
      </c>
      <c r="D21" s="168">
        <v>40</v>
      </c>
      <c r="E21" s="168"/>
      <c r="F21" s="168"/>
      <c r="G21" s="168">
        <v>40</v>
      </c>
      <c r="H21" s="168"/>
      <c r="I21" s="168"/>
      <c r="J21" s="168"/>
      <c r="K21" s="168"/>
      <c r="L21" s="168"/>
      <c r="M21" s="168"/>
    </row>
    <row r="22" spans="1:13" x14ac:dyDescent="0.25">
      <c r="A22" s="169" t="s">
        <v>240</v>
      </c>
      <c r="B22" s="169" t="s">
        <v>322</v>
      </c>
      <c r="C22" s="170">
        <v>1083</v>
      </c>
      <c r="D22" s="170">
        <v>1083</v>
      </c>
      <c r="E22" s="170"/>
      <c r="F22" s="170">
        <v>433.32</v>
      </c>
      <c r="G22" s="170">
        <f>650.01-0.33</f>
        <v>649.67999999999995</v>
      </c>
      <c r="H22" s="170"/>
      <c r="I22" s="170"/>
      <c r="J22" s="170"/>
      <c r="K22" s="170"/>
      <c r="L22" s="170"/>
      <c r="M22" s="170"/>
    </row>
    <row r="23" spans="1:13" x14ac:dyDescent="0.25">
      <c r="A23" s="167" t="s">
        <v>241</v>
      </c>
      <c r="B23" s="167" t="s">
        <v>323</v>
      </c>
      <c r="C23" s="168">
        <v>40</v>
      </c>
      <c r="D23" s="168">
        <v>40</v>
      </c>
      <c r="E23" s="168"/>
      <c r="F23" s="168"/>
      <c r="G23" s="168">
        <v>40</v>
      </c>
      <c r="H23" s="168"/>
      <c r="I23" s="168"/>
      <c r="J23" s="168"/>
      <c r="K23" s="168"/>
      <c r="L23" s="168"/>
      <c r="M23" s="168"/>
    </row>
    <row r="24" spans="1:13" x14ac:dyDescent="0.25">
      <c r="A24" s="169" t="s">
        <v>242</v>
      </c>
      <c r="B24" s="169" t="s">
        <v>324</v>
      </c>
      <c r="C24" s="170">
        <v>40</v>
      </c>
      <c r="D24" s="170">
        <v>40</v>
      </c>
      <c r="E24" s="170"/>
      <c r="F24" s="170"/>
      <c r="G24" s="170">
        <v>40</v>
      </c>
      <c r="H24" s="170"/>
      <c r="I24" s="170"/>
      <c r="J24" s="170"/>
      <c r="K24" s="170"/>
      <c r="L24" s="170"/>
      <c r="M24" s="170"/>
    </row>
    <row r="25" spans="1:13" x14ac:dyDescent="0.25">
      <c r="A25" s="157"/>
      <c r="B25" s="157"/>
      <c r="C25" s="158">
        <f>SUM(C6:C24)</f>
        <v>2312.1</v>
      </c>
      <c r="D25" s="158">
        <f>SUM(D6:D24)</f>
        <v>1693</v>
      </c>
      <c r="E25" s="158">
        <f>SUM(E6:E24)</f>
        <v>619.1</v>
      </c>
      <c r="F25" s="158">
        <f>SUM(F6:F24)</f>
        <v>433.32</v>
      </c>
      <c r="G25" s="158">
        <f>SUM(G6:G24)</f>
        <v>1199.6799999999998</v>
      </c>
      <c r="H25" s="157"/>
      <c r="I25" s="158">
        <f>SUM(I6:I24)</f>
        <v>60</v>
      </c>
      <c r="J25" s="157"/>
      <c r="K25" s="157"/>
      <c r="L25" s="157"/>
      <c r="M25" s="157"/>
    </row>
    <row r="29" spans="1:13" x14ac:dyDescent="0.25">
      <c r="A29" s="151" t="s">
        <v>243</v>
      </c>
      <c r="F29" s="190" t="s">
        <v>244</v>
      </c>
      <c r="G29" s="191"/>
      <c r="H29" s="191"/>
      <c r="I29" s="191"/>
      <c r="J29" s="191"/>
      <c r="K29" s="191"/>
      <c r="L29" s="191"/>
      <c r="M29" s="192"/>
    </row>
    <row r="30" spans="1:13" ht="46.5" customHeight="1" x14ac:dyDescent="0.25">
      <c r="A30" s="152" t="s">
        <v>208</v>
      </c>
      <c r="B30" s="152" t="s">
        <v>209</v>
      </c>
      <c r="C30" s="152" t="s">
        <v>210</v>
      </c>
      <c r="D30" s="159" t="s">
        <v>211</v>
      </c>
      <c r="E30" s="159" t="s">
        <v>212</v>
      </c>
      <c r="F30" s="153" t="s">
        <v>213</v>
      </c>
      <c r="G30" s="153" t="s">
        <v>214</v>
      </c>
      <c r="H30" s="153" t="s">
        <v>215</v>
      </c>
      <c r="I30" s="153" t="s">
        <v>216</v>
      </c>
      <c r="J30" s="153" t="s">
        <v>217</v>
      </c>
      <c r="K30" s="153" t="s">
        <v>218</v>
      </c>
      <c r="L30" s="153" t="s">
        <v>219</v>
      </c>
      <c r="M30" s="153" t="s">
        <v>220</v>
      </c>
    </row>
    <row r="31" spans="1:13" x14ac:dyDescent="0.25">
      <c r="A31" s="154" t="s">
        <v>245</v>
      </c>
      <c r="B31" s="154" t="s">
        <v>246</v>
      </c>
      <c r="C31" s="155">
        <v>15.8</v>
      </c>
      <c r="D31" s="155"/>
      <c r="E31" s="155">
        <v>15.8</v>
      </c>
      <c r="F31" s="155"/>
      <c r="G31" s="155"/>
      <c r="H31" s="155"/>
      <c r="I31" s="155"/>
      <c r="J31" s="155"/>
      <c r="K31" s="155"/>
      <c r="L31" s="155"/>
      <c r="M31" s="155"/>
    </row>
    <row r="32" spans="1:13" x14ac:dyDescent="0.25">
      <c r="A32" t="s">
        <v>247</v>
      </c>
      <c r="B32" t="s">
        <v>248</v>
      </c>
      <c r="C32" s="156">
        <v>107.4</v>
      </c>
      <c r="D32" s="156"/>
      <c r="E32" s="156">
        <v>107.4</v>
      </c>
      <c r="F32" s="156"/>
      <c r="G32" s="156"/>
      <c r="H32" s="156"/>
      <c r="I32" s="156"/>
      <c r="J32" s="156"/>
      <c r="K32" s="156"/>
      <c r="L32" s="156"/>
      <c r="M32" s="156"/>
    </row>
    <row r="33" spans="1:13" x14ac:dyDescent="0.25">
      <c r="A33" s="154" t="s">
        <v>249</v>
      </c>
      <c r="B33" s="154" t="s">
        <v>250</v>
      </c>
      <c r="C33" s="155">
        <v>5024.8</v>
      </c>
      <c r="D33" s="155"/>
      <c r="E33" s="155">
        <v>5024.8</v>
      </c>
      <c r="F33" s="155"/>
      <c r="G33" s="155"/>
      <c r="H33" s="155"/>
      <c r="I33" s="155"/>
      <c r="J33" s="155"/>
      <c r="K33" s="155"/>
      <c r="L33" s="155"/>
      <c r="M33" s="155"/>
    </row>
    <row r="34" spans="1:13" x14ac:dyDescent="0.25">
      <c r="A34" t="s">
        <v>251</v>
      </c>
      <c r="B34" t="s">
        <v>252</v>
      </c>
      <c r="C34" s="156">
        <v>22.92</v>
      </c>
      <c r="D34" s="156"/>
      <c r="E34" s="156">
        <v>22.92</v>
      </c>
      <c r="F34" s="156"/>
      <c r="G34" s="156"/>
      <c r="H34" s="156"/>
      <c r="I34" s="156"/>
      <c r="J34" s="156"/>
      <c r="K34" s="156"/>
      <c r="L34" s="156"/>
      <c r="M34" s="156"/>
    </row>
    <row r="35" spans="1:13" x14ac:dyDescent="0.25">
      <c r="A35" s="154" t="s">
        <v>253</v>
      </c>
      <c r="B35" s="154" t="s">
        <v>254</v>
      </c>
      <c r="C35" s="155">
        <v>66.36</v>
      </c>
      <c r="D35" s="155"/>
      <c r="E35" s="155">
        <v>66.36</v>
      </c>
      <c r="F35" s="155"/>
      <c r="G35" s="155"/>
      <c r="H35" s="155"/>
      <c r="I35" s="155"/>
      <c r="J35" s="155"/>
      <c r="K35" s="155"/>
      <c r="L35" s="155"/>
      <c r="M35" s="155"/>
    </row>
    <row r="36" spans="1:13" x14ac:dyDescent="0.25">
      <c r="A36" t="s">
        <v>255</v>
      </c>
      <c r="B36" t="s">
        <v>256</v>
      </c>
      <c r="C36" s="156">
        <v>794.96</v>
      </c>
      <c r="D36" s="156"/>
      <c r="E36" s="156">
        <v>794.96</v>
      </c>
      <c r="F36" s="156"/>
      <c r="G36" s="156"/>
      <c r="H36" s="156"/>
      <c r="I36" s="156"/>
      <c r="J36" s="156"/>
      <c r="K36" s="156"/>
      <c r="L36" s="156"/>
      <c r="M36" s="156"/>
    </row>
    <row r="37" spans="1:13" x14ac:dyDescent="0.25">
      <c r="A37" s="154" t="s">
        <v>257</v>
      </c>
      <c r="B37" s="154" t="s">
        <v>258</v>
      </c>
      <c r="C37" s="155">
        <v>6.22</v>
      </c>
      <c r="D37" s="155"/>
      <c r="E37" s="155">
        <v>6.22</v>
      </c>
      <c r="F37" s="155"/>
      <c r="G37" s="155"/>
      <c r="H37" s="155"/>
      <c r="I37" s="155"/>
      <c r="J37" s="155"/>
      <c r="K37" s="155"/>
      <c r="L37" s="155"/>
      <c r="M37" s="155"/>
    </row>
    <row r="38" spans="1:13" x14ac:dyDescent="0.25">
      <c r="A38" t="s">
        <v>259</v>
      </c>
      <c r="B38" t="s">
        <v>260</v>
      </c>
      <c r="C38" s="156">
        <v>1990.22</v>
      </c>
      <c r="D38" s="156"/>
      <c r="E38" s="156">
        <v>1990.22</v>
      </c>
      <c r="F38" s="156"/>
      <c r="G38" s="156"/>
      <c r="H38" s="156"/>
      <c r="I38" s="156"/>
      <c r="J38" s="156"/>
      <c r="K38" s="156"/>
      <c r="L38" s="156"/>
      <c r="M38" s="156"/>
    </row>
    <row r="39" spans="1:13" x14ac:dyDescent="0.25">
      <c r="A39" s="154" t="s">
        <v>261</v>
      </c>
      <c r="B39" s="154" t="s">
        <v>262</v>
      </c>
      <c r="C39" s="155">
        <v>28.72</v>
      </c>
      <c r="D39" s="155"/>
      <c r="E39" s="155">
        <v>28.72</v>
      </c>
      <c r="F39" s="155"/>
      <c r="G39" s="155"/>
      <c r="H39" s="155"/>
      <c r="I39" s="155"/>
      <c r="J39" s="155"/>
      <c r="K39" s="155"/>
      <c r="L39" s="155"/>
      <c r="M39" s="155"/>
    </row>
    <row r="40" spans="1:13" x14ac:dyDescent="0.25">
      <c r="A40" t="s">
        <v>263</v>
      </c>
      <c r="B40" t="s">
        <v>264</v>
      </c>
      <c r="C40" s="156">
        <v>263.75</v>
      </c>
      <c r="D40" s="156"/>
      <c r="E40" s="156">
        <v>263.75</v>
      </c>
      <c r="F40" s="156"/>
      <c r="G40" s="156"/>
      <c r="H40" s="156"/>
      <c r="I40" s="156"/>
      <c r="J40" s="156"/>
      <c r="K40" s="156"/>
      <c r="L40" s="156"/>
      <c r="M40" s="156"/>
    </row>
    <row r="41" spans="1:13" x14ac:dyDescent="0.25">
      <c r="A41" s="154" t="s">
        <v>227</v>
      </c>
      <c r="B41" s="154" t="s">
        <v>228</v>
      </c>
      <c r="C41" s="155">
        <v>379.75</v>
      </c>
      <c r="D41" s="155"/>
      <c r="E41" s="155">
        <v>379.75</v>
      </c>
      <c r="F41" s="155"/>
      <c r="G41" s="155"/>
      <c r="H41" s="155"/>
      <c r="I41" s="155"/>
      <c r="J41" s="155"/>
      <c r="K41" s="155"/>
      <c r="L41" s="155"/>
      <c r="M41" s="155"/>
    </row>
    <row r="42" spans="1:13" x14ac:dyDescent="0.25">
      <c r="A42" t="s">
        <v>265</v>
      </c>
      <c r="B42" t="s">
        <v>266</v>
      </c>
      <c r="C42" s="156">
        <v>65</v>
      </c>
      <c r="D42" s="156"/>
      <c r="E42" s="156">
        <v>65</v>
      </c>
      <c r="F42" s="156"/>
      <c r="G42" s="156"/>
      <c r="H42" s="156"/>
      <c r="I42" s="156"/>
      <c r="J42" s="156"/>
      <c r="K42" s="156"/>
      <c r="L42" s="156"/>
      <c r="M42" s="156"/>
    </row>
    <row r="43" spans="1:13" x14ac:dyDescent="0.25">
      <c r="A43" s="154" t="s">
        <v>267</v>
      </c>
      <c r="B43" s="154" t="s">
        <v>268</v>
      </c>
      <c r="C43" s="155">
        <v>948.57</v>
      </c>
      <c r="D43" s="155"/>
      <c r="E43" s="155">
        <v>948.57</v>
      </c>
      <c r="F43" s="155"/>
      <c r="G43" s="155"/>
      <c r="H43" s="155"/>
      <c r="I43" s="155"/>
      <c r="J43" s="155"/>
      <c r="K43" s="155"/>
      <c r="L43" s="155"/>
      <c r="M43" s="155"/>
    </row>
    <row r="44" spans="1:13" x14ac:dyDescent="0.25">
      <c r="A44" t="s">
        <v>269</v>
      </c>
      <c r="B44" t="s">
        <v>270</v>
      </c>
      <c r="C44" s="156">
        <v>814.53</v>
      </c>
      <c r="D44" s="156"/>
      <c r="E44" s="156">
        <v>814.53</v>
      </c>
      <c r="F44" s="156"/>
      <c r="G44" s="156"/>
      <c r="H44" s="156"/>
      <c r="I44" s="156"/>
      <c r="J44" s="156"/>
      <c r="K44" s="156"/>
      <c r="L44" s="156"/>
      <c r="M44" s="156"/>
    </row>
    <row r="45" spans="1:13" x14ac:dyDescent="0.25">
      <c r="A45" s="154" t="s">
        <v>271</v>
      </c>
      <c r="B45" s="154" t="s">
        <v>272</v>
      </c>
      <c r="C45" s="155">
        <v>372.98</v>
      </c>
      <c r="D45" s="155"/>
      <c r="E45" s="155">
        <v>372.98</v>
      </c>
      <c r="F45" s="155"/>
      <c r="G45" s="155"/>
      <c r="H45" s="155"/>
      <c r="I45" s="155"/>
      <c r="J45" s="155"/>
      <c r="K45" s="155"/>
      <c r="L45" s="155"/>
      <c r="M45" s="155"/>
    </row>
    <row r="46" spans="1:13" x14ac:dyDescent="0.25">
      <c r="A46" t="s">
        <v>273</v>
      </c>
      <c r="B46" t="s">
        <v>307</v>
      </c>
      <c r="C46" s="156">
        <v>255555.95</v>
      </c>
      <c r="D46" s="156"/>
      <c r="E46" s="156">
        <v>255555.95</v>
      </c>
      <c r="F46" s="156"/>
      <c r="G46" s="156"/>
      <c r="H46" s="156"/>
      <c r="I46" s="156"/>
      <c r="J46" s="156"/>
      <c r="K46" s="156"/>
      <c r="L46" s="156"/>
      <c r="M46" s="156"/>
    </row>
    <row r="47" spans="1:13" ht="16.5" customHeight="1" x14ac:dyDescent="0.25">
      <c r="A47" s="154" t="s">
        <v>274</v>
      </c>
      <c r="B47" s="171" t="s">
        <v>308</v>
      </c>
      <c r="C47" s="155">
        <v>504</v>
      </c>
      <c r="D47" s="155"/>
      <c r="E47" s="155">
        <v>504</v>
      </c>
      <c r="F47" s="155"/>
      <c r="G47" s="155"/>
      <c r="H47" s="155"/>
      <c r="I47" s="155"/>
      <c r="J47" s="155"/>
      <c r="K47" s="155"/>
      <c r="L47" s="155"/>
      <c r="M47" s="155"/>
    </row>
    <row r="48" spans="1:13" x14ac:dyDescent="0.25">
      <c r="A48" t="s">
        <v>275</v>
      </c>
      <c r="B48" t="s">
        <v>276</v>
      </c>
      <c r="C48" s="156">
        <v>128</v>
      </c>
      <c r="D48" s="156"/>
      <c r="E48" s="156">
        <v>128</v>
      </c>
      <c r="F48" s="156"/>
      <c r="G48" s="156"/>
      <c r="H48" s="156"/>
      <c r="I48" s="156"/>
      <c r="J48" s="156"/>
      <c r="K48" s="156"/>
      <c r="L48" s="156"/>
      <c r="M48" s="156"/>
    </row>
    <row r="49" spans="1:13" x14ac:dyDescent="0.25">
      <c r="A49" s="154" t="s">
        <v>277</v>
      </c>
      <c r="B49" s="154" t="s">
        <v>278</v>
      </c>
      <c r="C49" s="155">
        <v>3595.6</v>
      </c>
      <c r="D49" s="155"/>
      <c r="E49" s="155">
        <v>3595.6</v>
      </c>
      <c r="F49" s="155"/>
      <c r="G49" s="155"/>
      <c r="H49" s="155"/>
      <c r="I49" s="155"/>
      <c r="J49" s="155"/>
      <c r="K49" s="155"/>
      <c r="L49" s="155"/>
      <c r="M49" s="155"/>
    </row>
    <row r="50" spans="1:13" x14ac:dyDescent="0.25">
      <c r="A50" t="s">
        <v>279</v>
      </c>
      <c r="B50" t="s">
        <v>280</v>
      </c>
      <c r="C50" s="156">
        <v>151.88</v>
      </c>
      <c r="D50" s="156"/>
      <c r="E50" s="156">
        <v>151.88</v>
      </c>
      <c r="F50" s="156"/>
      <c r="G50" s="156"/>
      <c r="H50" s="156"/>
      <c r="I50" s="156"/>
      <c r="J50" s="156"/>
      <c r="K50" s="156"/>
      <c r="L50" s="156"/>
      <c r="M50" s="156"/>
    </row>
    <row r="51" spans="1:13" x14ac:dyDescent="0.25">
      <c r="A51" s="154" t="s">
        <v>281</v>
      </c>
      <c r="B51" s="154" t="s">
        <v>282</v>
      </c>
      <c r="C51" s="155">
        <v>2856.42</v>
      </c>
      <c r="D51" s="155"/>
      <c r="E51" s="155">
        <v>2856.42</v>
      </c>
      <c r="F51" s="155"/>
      <c r="G51" s="155"/>
      <c r="H51" s="155"/>
      <c r="I51" s="155"/>
      <c r="J51" s="155"/>
      <c r="K51" s="155"/>
      <c r="L51" s="155"/>
      <c r="M51" s="155"/>
    </row>
    <row r="52" spans="1:13" x14ac:dyDescent="0.25">
      <c r="A52" s="157"/>
      <c r="B52" s="157"/>
      <c r="C52" s="158">
        <f>SUM(C31:C51)</f>
        <v>273693.82999999996</v>
      </c>
      <c r="D52" s="157"/>
      <c r="E52" s="158">
        <f>SUM(E31:E51)</f>
        <v>273693.82999999996</v>
      </c>
      <c r="F52" s="157"/>
      <c r="G52" s="157"/>
      <c r="H52" s="157"/>
      <c r="I52" s="157"/>
      <c r="J52" s="157"/>
      <c r="K52" s="157"/>
      <c r="L52" s="157"/>
      <c r="M52" s="157"/>
    </row>
  </sheetData>
  <mergeCells count="2">
    <mergeCell ref="F4:M4"/>
    <mergeCell ref="F29:M2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" manualBreakCount="1"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10</vt:i4>
      </vt:variant>
    </vt:vector>
  </HeadingPairs>
  <TitlesOfParts>
    <vt:vector size="20" baseType="lpstr">
      <vt:lpstr>SAŽETAK OPĆEG DIJELA</vt:lpstr>
      <vt:lpstr>Račun prihoda i rashoda</vt:lpstr>
      <vt:lpstr>Prihodi i rashodi po izvorima</vt:lpstr>
      <vt:lpstr>Rashodi prema funkc.klas</vt:lpstr>
      <vt:lpstr>Račun financiranja</vt:lpstr>
      <vt:lpstr>Račun financiranja po izvorima</vt:lpstr>
      <vt:lpstr>Posebni dio</vt:lpstr>
      <vt:lpstr>Posebni izvj-pregled zaduživanj</vt:lpstr>
      <vt:lpstr>Posebni izvj-stanje potraž.i ob</vt:lpstr>
      <vt:lpstr>Posebni izvj-korištenje EU fon</vt:lpstr>
      <vt:lpstr>'Posebni dio'!Podrucje_ispisa</vt:lpstr>
      <vt:lpstr>'Posebni izvj-korištenje EU fon'!Podrucje_ispisa</vt:lpstr>
      <vt:lpstr>'Posebni izvj-pregled zaduživanj'!Podrucje_ispisa</vt:lpstr>
      <vt:lpstr>'Posebni izvj-stanje potraž.i ob'!Podrucje_ispisa</vt:lpstr>
      <vt:lpstr>'Prihodi i rashodi po izvorima'!Podrucje_ispisa</vt:lpstr>
      <vt:lpstr>'Račun financiranja'!Podrucje_ispisa</vt:lpstr>
      <vt:lpstr>'Račun financiranja po izvorima'!Podrucje_ispisa</vt:lpstr>
      <vt:lpstr>'Račun prihoda i rashoda'!Podrucje_ispisa</vt:lpstr>
      <vt:lpstr>'Rashodi prema funkc.klas'!Podrucje_ispisa</vt:lpstr>
      <vt:lpstr>'SAŽETAK OPĆEG DIJELA'!Podrucje_ispisa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2025-03-13T12:12:56Z</cp:lastPrinted>
  <dcterms:created xsi:type="dcterms:W3CDTF">2022-07-19T20:33:42Z</dcterms:created>
  <dcterms:modified xsi:type="dcterms:W3CDTF">2025-03-26T08:38:43Z</dcterms:modified>
</cp:coreProperties>
</file>