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Korisnik\Downloads\"/>
    </mc:Choice>
  </mc:AlternateContent>
  <xr:revisionPtr revIDLastSave="0" documentId="8_{4EC89F01-A3F5-48F2-BD64-FA251834FDC0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AŽETAK" sheetId="12" r:id="rId1"/>
    <sheet name="Račun prihoda i rashoda" sheetId="13" r:id="rId2"/>
    <sheet name="Prihodi i rashodi po izvorima" sheetId="14" r:id="rId3"/>
    <sheet name="Rashodi prema funkc.klas." sheetId="15" r:id="rId4"/>
    <sheet name="Račun financiranja" sheetId="20" r:id="rId5"/>
    <sheet name="Račun financiranja po izvorima" sheetId="18" r:id="rId6"/>
    <sheet name="Posebni dio" sheetId="17" r:id="rId7"/>
    <sheet name="višak-manjak" sheetId="6" r:id="rId8"/>
    <sheet name="posebni izvještaji" sheetId="11" r:id="rId9"/>
  </sheets>
  <definedNames>
    <definedName name="_xlnm.Print_Area" localSheetId="6">'Posebni dio'!$A$3:$F$165</definedName>
    <definedName name="_xlnm.Print_Area" localSheetId="8">'posebni izvještaji'!$D$8:$L$15</definedName>
    <definedName name="_xlnm.Print_Area" localSheetId="2">'Prihodi i rashodi po izvorima'!$A$1:$I$47</definedName>
    <definedName name="_xlnm.Print_Area" localSheetId="4">'Račun financiranja'!$A$1:$G$16</definedName>
    <definedName name="_xlnm.Print_Area" localSheetId="5">'Račun financiranja po izvorima'!$A$1:$F$12</definedName>
    <definedName name="_xlnm.Print_Area" localSheetId="1">'Račun prihoda i rashoda'!$A$1:$G$108</definedName>
    <definedName name="_xlnm.Print_Area" localSheetId="3">'Rashodi prema funkc.klas.'!$A$1:$F$13</definedName>
    <definedName name="_xlnm.Print_Area" localSheetId="0">SAŽETAK!$A$1:$F$30</definedName>
    <definedName name="_xlnm.Print_Area" localSheetId="7">'višak-manjak'!$A$4:$G$26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3" i="12" l="1"/>
  <c r="C23" i="12"/>
  <c r="B23" i="12"/>
  <c r="K14" i="11" l="1"/>
  <c r="J14" i="11"/>
  <c r="I14" i="11"/>
  <c r="H14" i="11"/>
  <c r="L13" i="11"/>
  <c r="L14" i="11" s="1"/>
  <c r="D22" i="6" l="1"/>
  <c r="E12" i="6"/>
  <c r="E11" i="6" s="1"/>
  <c r="E10" i="6" s="1"/>
  <c r="D11" i="6"/>
  <c r="D10" i="6" s="1"/>
  <c r="D12" i="6"/>
  <c r="C12" i="6"/>
  <c r="E18" i="6"/>
  <c r="D18" i="6"/>
  <c r="C18" i="6"/>
  <c r="C11" i="6"/>
  <c r="C10" i="6" s="1"/>
  <c r="E15" i="14" l="1"/>
  <c r="B13" i="14"/>
  <c r="E13" i="14" s="1"/>
  <c r="B15" i="14"/>
  <c r="E30" i="13"/>
  <c r="B29" i="13"/>
  <c r="E29" i="13" s="1"/>
  <c r="B30" i="13"/>
  <c r="B28" i="13" l="1"/>
  <c r="B22" i="14"/>
  <c r="F10" i="15"/>
  <c r="E10" i="15"/>
  <c r="D10" i="15"/>
  <c r="C10" i="15"/>
  <c r="B10" i="15"/>
  <c r="E28" i="13" l="1"/>
  <c r="B9" i="13"/>
  <c r="B32" i="13" s="1"/>
  <c r="D27" i="12"/>
  <c r="B27" i="12"/>
  <c r="D19" i="12"/>
  <c r="B19" i="12"/>
  <c r="F30" i="12" l="1"/>
  <c r="F29" i="12"/>
  <c r="E30" i="12"/>
  <c r="E29" i="12"/>
  <c r="F21" i="12"/>
  <c r="F12" i="12"/>
  <c r="F11" i="12"/>
  <c r="E12" i="12"/>
  <c r="E11" i="12"/>
  <c r="F8" i="12"/>
  <c r="E8" i="12"/>
  <c r="C28" i="12" l="1"/>
  <c r="D28" i="12"/>
  <c r="B28" i="12"/>
  <c r="D13" i="12"/>
  <c r="D10" i="12"/>
  <c r="C13" i="12"/>
  <c r="C10" i="12"/>
  <c r="B13" i="12"/>
  <c r="B10" i="12"/>
  <c r="F28" i="12" l="1"/>
  <c r="E28" i="12"/>
  <c r="F23" i="12"/>
  <c r="B14" i="12"/>
  <c r="C14" i="12"/>
  <c r="E13" i="12"/>
  <c r="F13" i="12"/>
  <c r="D14" i="12"/>
  <c r="F10" i="12"/>
  <c r="E10" i="12"/>
  <c r="F14" i="12" l="1"/>
  <c r="E14" i="12"/>
  <c r="E24" i="6" l="1"/>
  <c r="D24" i="6"/>
  <c r="G22" i="6"/>
  <c r="C21" i="6"/>
  <c r="E21" i="6"/>
  <c r="D21" i="6"/>
  <c r="G12" i="6"/>
  <c r="F12" i="6"/>
  <c r="G11" i="6"/>
  <c r="C13" i="6"/>
  <c r="E13" i="6"/>
  <c r="D13" i="6"/>
  <c r="G24" i="6" l="1"/>
  <c r="G21" i="6"/>
  <c r="F13" i="6"/>
  <c r="G13" i="6"/>
  <c r="F10" i="6"/>
  <c r="C24" i="6"/>
  <c r="G10" i="6"/>
  <c r="F11" i="6"/>
</calcChain>
</file>

<file path=xl/sharedStrings.xml><?xml version="1.0" encoding="utf-8"?>
<sst xmlns="http://schemas.openxmlformats.org/spreadsheetml/2006/main" count="448" uniqueCount="210">
  <si>
    <t>Oznaka</t>
  </si>
  <si>
    <t>6 Prihodi poslovanja</t>
  </si>
  <si>
    <t>SVEUKUPNO PRIHODI</t>
  </si>
  <si>
    <t>3 Rashodi poslovanja</t>
  </si>
  <si>
    <t>4 Rashodi za nabavu nefinancijske imovine</t>
  </si>
  <si>
    <t>SVEUKUPNO RASHODI</t>
  </si>
  <si>
    <t>B. RAČUN FINANCIRANJA</t>
  </si>
  <si>
    <t>I. OPĆI DIO</t>
  </si>
  <si>
    <t>Indeks</t>
  </si>
  <si>
    <t>63 Pomoći iz inozemstva i od subjekata unutar općeg proračuna</t>
  </si>
  <si>
    <t>636 Pomoći proračunskim korisnicima iz proračuna koji im nije nadležan</t>
  </si>
  <si>
    <t>6361 Tekuće pomoći proračunskim korisnicima iz proračuna koji im nije nadležan</t>
  </si>
  <si>
    <t>6362 Kapitalne pomoći proračunskim korisnicima iz proračuna koji im nije nadležan</t>
  </si>
  <si>
    <t>638 Pomoći temeljem prijenosa EU sredstava</t>
  </si>
  <si>
    <t>6382 Kapitalne pomoći temeljem prijenosa EU sredstava</t>
  </si>
  <si>
    <t>64 Prihodi od imovine</t>
  </si>
  <si>
    <t>641 Prihodi od financijske imovine</t>
  </si>
  <si>
    <t>6413 Kamate na oročena sredstva i depozite po viđenju</t>
  </si>
  <si>
    <t>65 Prihodi od upravnih i administrativnih pristojbi, pristojbi po posebnim propisima i naknada</t>
  </si>
  <si>
    <t>652 Prihodi po posebnim propisima</t>
  </si>
  <si>
    <t>6526 Ostali nespomenuti prihodi</t>
  </si>
  <si>
    <t>66 Prihodi od prodaje proizvoda i robe te pruženih usluga i prihodi od donacija te povrati po protestiranim jamstvima</t>
  </si>
  <si>
    <t>661 Prihodi od prodaje proizvoda i robe te pruženih usluga</t>
  </si>
  <si>
    <t>6615 Prihodi od pruženih usluga</t>
  </si>
  <si>
    <t>663 Donacije od pravnih i fizičkih osoba izvan općeg proračuna i povrat donacija po protestiranim jamstvima</t>
  </si>
  <si>
    <t>6631 Tekuće donacije</t>
  </si>
  <si>
    <t>6632 Kapitalne donacije</t>
  </si>
  <si>
    <t>67 Prihodi iz nadležnog proračuna i od HZZO-a temeljem ugovornih obveza</t>
  </si>
  <si>
    <t>671 Prihodi iz nadležnog proračuna za financiranje redovne djelatnosti proračunskih korisnika</t>
  </si>
  <si>
    <t>6711 Prihodi iz nadležnog proračuna za financiranje rashoda poslovanja</t>
  </si>
  <si>
    <t>6712 Prihodi iz nadležnog proračuna za financiranje rashoda za nabavu nefinancijske imovine</t>
  </si>
  <si>
    <t>31 Rashodi za zaposlene</t>
  </si>
  <si>
    <t>311 Plaće (Bruto)</t>
  </si>
  <si>
    <t>3111 Plaće za redovan rad</t>
  </si>
  <si>
    <t>3113 Plaće za prekovremeni rad</t>
  </si>
  <si>
    <t>312 Ostali rashodi za zaposlene</t>
  </si>
  <si>
    <t>3121 Ostali rashodi za zaposlene</t>
  </si>
  <si>
    <t>313 Doprinosi na plaće</t>
  </si>
  <si>
    <t>3132 Doprinosi za obvezno zdravstveno osiguranje</t>
  </si>
  <si>
    <t>3133 Doprinosi za obvezno osiguranje u slučaju nezaposlenosti</t>
  </si>
  <si>
    <t>32 Materijalni rashodi</t>
  </si>
  <si>
    <t>321 Naknade troškova zaposlenima</t>
  </si>
  <si>
    <t>3211 Službena putovanja</t>
  </si>
  <si>
    <t>3212 Naknade za prijevoz, za rad na terenu i odvojeni život</t>
  </si>
  <si>
    <t>3213 Stručno usavršavanje zaposlenika</t>
  </si>
  <si>
    <t>3214 Ostale naknade troškova zaposlenima</t>
  </si>
  <si>
    <t>322 Rashodi za materijal i energiju</t>
  </si>
  <si>
    <t>3221 Uredski materijal i ostali materijalni rashodi</t>
  </si>
  <si>
    <t>3222 Materijal i sirovine</t>
  </si>
  <si>
    <t>3223 Energija</t>
  </si>
  <si>
    <t>3224 Materijal i dijelovi za tekuće i investicijsko održavanje</t>
  </si>
  <si>
    <t>3225 Sitni inventar i auto gume</t>
  </si>
  <si>
    <t>3227 Službena, radna i zaštitna odjeća i obuća</t>
  </si>
  <si>
    <t>323 Rashodi za usluge</t>
  </si>
  <si>
    <t>3231 Usluge telefona, pošte i prijevoza</t>
  </si>
  <si>
    <t>3232 Usluge tekućeg i investicijskog održavanja</t>
  </si>
  <si>
    <t>3233 Usluge promidžbe i informiranja</t>
  </si>
  <si>
    <t>3234 Komunalne usluge</t>
  </si>
  <si>
    <t>3235 Zakupnine i najamnine</t>
  </si>
  <si>
    <t>3236 Zdravstvene i veterinarske usluge</t>
  </si>
  <si>
    <t>3237 Intelektualne i osobne usluge</t>
  </si>
  <si>
    <t>3238 Računalne usluge</t>
  </si>
  <si>
    <t>3239 Ostale usluge</t>
  </si>
  <si>
    <t>324 Naknade troškova osobama izvan radnog odnosa</t>
  </si>
  <si>
    <t>3241 Naknade troškova osobama izvan radnog odnosa</t>
  </si>
  <si>
    <t>329 Ostali nespomenuti rashodi poslovanja</t>
  </si>
  <si>
    <t>3291 Naknade za rad predstavničkih i izvršnih tijela, povjerenstava i slično</t>
  </si>
  <si>
    <t>3292 Premije osiguranja</t>
  </si>
  <si>
    <t>3293 Reprezentacija</t>
  </si>
  <si>
    <t>3294 Članarine i norme</t>
  </si>
  <si>
    <t>3295 Pristojbe i naknade</t>
  </si>
  <si>
    <t>3296 Troškovi sudskih postupaka</t>
  </si>
  <si>
    <t>3299 Ostali nespomenuti rashodi poslovanja</t>
  </si>
  <si>
    <t>34 Financijski rashodi</t>
  </si>
  <si>
    <t>343 Ostali financijski rashodi</t>
  </si>
  <si>
    <t>3431 Bankarske usluge i usluge platnog prometa</t>
  </si>
  <si>
    <t>3433 Zatezne kamate</t>
  </si>
  <si>
    <t>37 Naknade građanima i kućanstvima na temelju osiguranja i druge naknade</t>
  </si>
  <si>
    <t>372 Ostale naknade građanima i kućanstvima iz proračuna</t>
  </si>
  <si>
    <t>3722 Naknade građanima i kućanstvima u naravi</t>
  </si>
  <si>
    <t>38 Ostali rashodi</t>
  </si>
  <si>
    <t>381 Tekuće donacije</t>
  </si>
  <si>
    <t>3812 Tekuće donacije u naravi</t>
  </si>
  <si>
    <t>42 Rashodi za nabavu proizvedene dugotrajne imovine</t>
  </si>
  <si>
    <t>422 Postrojenja i oprema</t>
  </si>
  <si>
    <t>4221 Uredska oprema i namještaj</t>
  </si>
  <si>
    <t>4223 Oprema za održavanje i zaštitu</t>
  </si>
  <si>
    <t>4224 Medicinska i laboratorijska oprema</t>
  </si>
  <si>
    <t>4227 Uređaji, strojevi i oprema za ostale namjene</t>
  </si>
  <si>
    <t>424 Knjige, umjetnička djela i ostale izložbene vrijednosti</t>
  </si>
  <si>
    <t>4241 Knjige</t>
  </si>
  <si>
    <t>426 Nematerijalna proizvedena imovina</t>
  </si>
  <si>
    <t>4262 Ulaganja u računalne programe</t>
  </si>
  <si>
    <t xml:space="preserve">A. RAČUN PRIHODA I RASHODA </t>
  </si>
  <si>
    <t>PRIHODI POSLOVANJA PREMA EKONOMSKOJ KLASIFIKACIJI</t>
  </si>
  <si>
    <t>RASHODI POSLOVANJA PREMA EKONOMSKOJ KLASIFIKACIJI</t>
  </si>
  <si>
    <t>u EUR-ima</t>
  </si>
  <si>
    <t xml:space="preserve">Račun prihoda/
primitka </t>
  </si>
  <si>
    <t>Naziv računa</t>
  </si>
  <si>
    <t>6=5/2*100</t>
  </si>
  <si>
    <t>7=5/4*100</t>
  </si>
  <si>
    <t>Račun rashoda/
izdatka</t>
  </si>
  <si>
    <t xml:space="preserve">Rezultat poslovanja </t>
  </si>
  <si>
    <t>Izvor: 1 OPĆI PRIHODI I PRIMICI</t>
  </si>
  <si>
    <t>Izvor: 11 Opći prihodi i primici</t>
  </si>
  <si>
    <t>Izvor: 18 Prenesena sredstva - opći prihodi i primici</t>
  </si>
  <si>
    <t>Izvor: 3 VLASTITI PRIHODI</t>
  </si>
  <si>
    <t>Izvor: 32 Vlastiti prihodi - proračunski korisnici</t>
  </si>
  <si>
    <t>Izvor: 4 PRIHODI ZA POSEBNE NAMJENE</t>
  </si>
  <si>
    <t>Izvor: 43 Prihodi za posebne namjene - proračunski korisnici</t>
  </si>
  <si>
    <t>Izvor: 44 Prihodi za decentralizirane funkcije</t>
  </si>
  <si>
    <t>Izvor: 5 POMOĆI</t>
  </si>
  <si>
    <t>Izvor: 51 Pomoći</t>
  </si>
  <si>
    <t>Izvor: 52 Pomoći - proračunski korisnici</t>
  </si>
  <si>
    <t>Izvor: 6 DONACIJE</t>
  </si>
  <si>
    <t>Izvor: 62 Donacije - proračunski korisnici</t>
  </si>
  <si>
    <t>Izvor: 38 Prenesena sredstva - vlastiti prihodi proračunskih korisnika</t>
  </si>
  <si>
    <t>Izvor: 48 Prenesena sredstva - namjenski prihodi</t>
  </si>
  <si>
    <t>Izvor: 58 Prenesena sredstva - pomoći</t>
  </si>
  <si>
    <t>Izvor: 8 NAMJENSKI PRIMICI</t>
  </si>
  <si>
    <t>PRIHODI POSLOVANJA PREMA IZVORIMA FINANCIRANJA</t>
  </si>
  <si>
    <t>RASHODI POSLOVANJA PREMA IZVORIMA FINANCIRANJA</t>
  </si>
  <si>
    <t>SVEUKUPNO RASHODI I IZDACI</t>
  </si>
  <si>
    <t>092 Srednjoškolsko obrazovanje</t>
  </si>
  <si>
    <t>098 Usluge obrazovanja koje nisu drugdje svrstane</t>
  </si>
  <si>
    <t>RASHODI PREMA FUNKCIJSKOJ KLASIFIKACIJI</t>
  </si>
  <si>
    <t>B. RAČUN FINANCIRANJA PREMA EKONOMSKOJ KLASIFIKACIJI</t>
  </si>
  <si>
    <t>B. RAČUN FINANCIRANJA PREMA IZVORIMA FINANCIRANJA</t>
  </si>
  <si>
    <t>Program: 5306 Obilježavanje postignuća učenika i nastavnika</t>
  </si>
  <si>
    <t>A 530605 Natjecanja i smotre</t>
  </si>
  <si>
    <t>Program: 5501 Srednjoškolsko obrazovanje</t>
  </si>
  <si>
    <t>A 550101 Osiguravanje uvjeta rada</t>
  </si>
  <si>
    <t>T 550102 Investicijsko održavanje objekata i opreme</t>
  </si>
  <si>
    <t>Program: 5502 Unapređenje kvalitete odgojno obrazovnog sustava</t>
  </si>
  <si>
    <t>A 550205 Sufinanciranje rada pomoćnika u nastavi</t>
  </si>
  <si>
    <t>A 550216 Program "Zdravlje i higijena"</t>
  </si>
  <si>
    <t>A 550221 Osiguranje besplatnih zaliha menstrualnih higijenskih potrepština</t>
  </si>
  <si>
    <t>Program: 5504 Kapitalna ulaganja u odgojno obrazovnu infrastrukturu</t>
  </si>
  <si>
    <t>K 550401 Opremanje ustanova školstva</t>
  </si>
  <si>
    <t>II. POSEBNI DIO</t>
  </si>
  <si>
    <t>5=4/2*100</t>
  </si>
  <si>
    <t xml:space="preserve">Indeks </t>
  </si>
  <si>
    <t>6=4/3*100</t>
  </si>
  <si>
    <t>4=3/2*100</t>
  </si>
  <si>
    <t>Red. br.</t>
  </si>
  <si>
    <t>Opis zaduženja po vrsti instrumenta / valutnoj / kamatnoj
 i ročnoj strukturi</t>
  </si>
  <si>
    <t>Namjena</t>
  </si>
  <si>
    <t>Kreditor</t>
  </si>
  <si>
    <t>Primljeni krediti i zajmovi u tekućoj godini</t>
  </si>
  <si>
    <t>1.</t>
  </si>
  <si>
    <t>Okvirni kredit po žiro računu - kratkoročni do 1  godine</t>
  </si>
  <si>
    <t>Premostiti vremenski jaz između obveze plaćanja računa za adaptaciju i opremu iz RCK EU projekta do uplate EU sredstava.</t>
  </si>
  <si>
    <t>ERSTE bank D.D.</t>
  </si>
  <si>
    <t>UKUPNO:</t>
  </si>
  <si>
    <t>MEDICINSKA ŠKOLA U RIJECI -  rkp 17546</t>
  </si>
  <si>
    <t>09 Obrazovanje</t>
  </si>
  <si>
    <t>OPĆI DIO</t>
  </si>
  <si>
    <r>
      <t xml:space="preserve">             </t>
    </r>
    <r>
      <rPr>
        <b/>
        <sz val="16"/>
        <color indexed="8"/>
        <rFont val="Times New Roman"/>
        <family val="1"/>
        <charset val="238"/>
      </rPr>
      <t>SAŽETAK RAČUNA PRIHODA I RASHODA I RAČUNA FINANCIRANJA</t>
    </r>
  </si>
  <si>
    <t>A. RAČUN PRIHODA I RASHODA</t>
  </si>
  <si>
    <r>
      <rPr>
        <b/>
        <sz val="10"/>
        <color rgb="FF000000"/>
        <rFont val="Arial"/>
        <family val="2"/>
        <charset val="238"/>
      </rPr>
      <t>6</t>
    </r>
    <r>
      <rPr>
        <sz val="10"/>
        <color rgb="FF000000"/>
        <rFont val="Arial"/>
        <family val="2"/>
        <charset val="238"/>
      </rPr>
      <t xml:space="preserve"> Prihodi poslovanja</t>
    </r>
  </si>
  <si>
    <r>
      <rPr>
        <b/>
        <sz val="10"/>
        <color rgb="FF000000"/>
        <rFont val="Arial"/>
        <family val="2"/>
        <charset val="238"/>
      </rPr>
      <t>7</t>
    </r>
    <r>
      <rPr>
        <sz val="10"/>
        <color rgb="FF000000"/>
        <rFont val="Arial"/>
        <family val="2"/>
        <charset val="238"/>
      </rPr>
      <t xml:space="preserve"> Prihodi od prodaje nefinancijske imovine</t>
    </r>
  </si>
  <si>
    <t>UKUPNO PRIHODI</t>
  </si>
  <si>
    <r>
      <rPr>
        <b/>
        <sz val="10"/>
        <color rgb="FF000000"/>
        <rFont val="Arial"/>
        <family val="2"/>
        <charset val="238"/>
      </rPr>
      <t>3</t>
    </r>
    <r>
      <rPr>
        <sz val="10"/>
        <color rgb="FF000000"/>
        <rFont val="Arial"/>
        <family val="2"/>
        <charset val="238"/>
      </rPr>
      <t xml:space="preserve"> Rashodi poslovanja</t>
    </r>
  </si>
  <si>
    <t>4 Rashodi za nefinancijsku imovinu</t>
  </si>
  <si>
    <t>UKUPNO RASHODI</t>
  </si>
  <si>
    <t>RAZLIKA - VIŠAK/MANJAK (A)</t>
  </si>
  <si>
    <t>B. RAČUN PRIHODA I PRIMITAKA</t>
  </si>
  <si>
    <r>
      <rPr>
        <b/>
        <sz val="10"/>
        <color rgb="FF000000"/>
        <rFont val="Verdana"/>
        <family val="2"/>
        <charset val="238"/>
      </rPr>
      <t>8</t>
    </r>
    <r>
      <rPr>
        <sz val="10"/>
        <color rgb="FF000000"/>
        <rFont val="Verdana"/>
        <family val="2"/>
        <charset val="238"/>
      </rPr>
      <t xml:space="preserve"> Primici od financijske imovine</t>
    </r>
  </si>
  <si>
    <r>
      <rPr>
        <b/>
        <sz val="10"/>
        <color theme="1"/>
        <rFont val="Verdana"/>
        <family val="2"/>
        <charset val="238"/>
      </rPr>
      <t>5</t>
    </r>
    <r>
      <rPr>
        <sz val="10"/>
        <color theme="1"/>
        <rFont val="Verdana"/>
        <family val="2"/>
        <charset val="238"/>
      </rPr>
      <t xml:space="preserve"> Izdaci za financ.im. i otplate zajmova</t>
    </r>
  </si>
  <si>
    <t>NETO  ZADUŽIVANJE/FINANCIRANJE (B)</t>
  </si>
  <si>
    <t xml:space="preserve">C. PRENESENA SREDSTVA IZ PRETHODNE GODINE </t>
  </si>
  <si>
    <t>PRENESENA SREDSTVA   ( C)</t>
  </si>
  <si>
    <t>Prenesena raspoloživa sredstva iz prethodne godine</t>
  </si>
  <si>
    <t>Preneseni manjak iz prethodne godine</t>
  </si>
  <si>
    <t>Indeks 3./1. (4)</t>
  </si>
  <si>
    <t>Indeks 3. /1.  (4)</t>
  </si>
  <si>
    <t>Indeks 3./2. (5)</t>
  </si>
  <si>
    <t>Izvorni plan / Rebalans (2)</t>
  </si>
  <si>
    <t xml:space="preserve">POLUGODIŠNJI  IZVJEŠTAJ O IZVRŠENJU FINANCIJSKOG PLANA 2024. GODINE - MEDICINSKA ŠKOLA U RIJECI </t>
  </si>
  <si>
    <t>342 Kamate za primljene kredite i zajmove</t>
  </si>
  <si>
    <t>3423 Kamate za primljene kredite i zajmove od kreditnih i ostalih financijskih institucija izvan javnog sektora</t>
  </si>
  <si>
    <t>3434 Ostali nespomenuti financijski rashodi</t>
  </si>
  <si>
    <t>5 Izdaci za financijsku imovinu i otplate zajmova</t>
  </si>
  <si>
    <t>54 Izdaci za otplatu glavnice primljenih kredita i zajmova</t>
  </si>
  <si>
    <t>544 Otplata glavnice primljenih kredita i zajmova od kreditnih i ostalih financijskih institucija izvan javnog sektora</t>
  </si>
  <si>
    <t>5443 Otplata glavnice primljenih kredita od tuzemnih kreditnih institucija izvan javnog sektora</t>
  </si>
  <si>
    <t>SVEUKUPNO IZDACI</t>
  </si>
  <si>
    <t>Izvor: 88 Prenesena sredstva - namjenski primici</t>
  </si>
  <si>
    <t>17546 MEDICINSKA ŠKOLA U RIJECI</t>
  </si>
  <si>
    <t>A 550107 Otplata kredita</t>
  </si>
  <si>
    <t xml:space="preserve">Ostvarenje/Izvršenje  1.1.-30.6.2024. </t>
  </si>
  <si>
    <t xml:space="preserve">Ostvarenje/Izvršenje  1.1.-30.6.2023. </t>
  </si>
  <si>
    <t xml:space="preserve">Izvorni plan / Rebalans 2024. </t>
  </si>
  <si>
    <t>VIŠAK (92) KORIŠTEN ZA POKRIĆE RASHODA (3+4)</t>
  </si>
  <si>
    <t>MANJAK (92) POKRIVEN TEKUĆIM PRIHODIMA (6+7)</t>
  </si>
  <si>
    <t>Rezultat poslovanja</t>
  </si>
  <si>
    <t xml:space="preserve">Višak / manjak prihoda  </t>
  </si>
  <si>
    <t>Višak prihoda</t>
  </si>
  <si>
    <t>UKUPNO VIŠAK KORIŠTEN ZA POKRIĆE RASHODA</t>
  </si>
  <si>
    <t xml:space="preserve">Manjak prihoda </t>
  </si>
  <si>
    <t>UKUPNO POKRIVENI MANJAK</t>
  </si>
  <si>
    <t xml:space="preserve">KORISNIK: </t>
  </si>
  <si>
    <t>MEDICINSKA ŠKOLA U RIJECI</t>
  </si>
  <si>
    <r>
      <t xml:space="preserve">Stanje </t>
    </r>
    <r>
      <rPr>
        <b/>
        <sz val="9"/>
        <color rgb="FFFF0000"/>
        <rFont val="Arial"/>
        <family val="2"/>
        <charset val="238"/>
      </rPr>
      <t>glavnice</t>
    </r>
    <r>
      <rPr>
        <b/>
        <sz val="9"/>
        <color rgb="FF000000"/>
        <rFont val="Arial"/>
        <family val="2"/>
        <charset val="238"/>
      </rPr>
      <t xml:space="preserve"> kredita i zajma 01.01.2024.</t>
    </r>
  </si>
  <si>
    <t>Otplate glavnice</t>
  </si>
  <si>
    <t>Ispravci/ revalorizacije / tečajne razlike u tekućoj godini</t>
  </si>
  <si>
    <r>
      <t xml:space="preserve">Stanje </t>
    </r>
    <r>
      <rPr>
        <b/>
        <sz val="9"/>
        <color rgb="FFFF0000"/>
        <rFont val="Arial"/>
        <family val="2"/>
        <charset val="238"/>
      </rPr>
      <t>glavnice</t>
    </r>
    <r>
      <rPr>
        <b/>
        <sz val="9"/>
        <color rgb="FF000000"/>
        <rFont val="Arial"/>
        <family val="2"/>
        <charset val="238"/>
      </rPr>
      <t xml:space="preserve"> kredita i zajma 30.06.2024.</t>
    </r>
  </si>
  <si>
    <t>PREGLED ZADUŽIVANJA PO VRSTI INSTRUMENTA, VALUTNOJ, KAMATNOJ I ROČNOJ STRUKTURI I STANJE KREDITA I ZAJMOVA NA DAN 01.01.2024. I NA DAN 30.06.2024. GODINE</t>
  </si>
  <si>
    <t>Ostvarenje/Izvršenje 1.1.-30.6.2023. godine            (1)</t>
  </si>
  <si>
    <t>Ostvarenje/Izvršenje 1.1.-30.6.2024.  godine        (3.)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</si>
</sst>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kn&quot;_-;\-* #,##0.00\ &quot;kn&quot;_-;_-* &quot;-&quot;??\ &quot;kn&quot;_-;_-@_-"/>
    <numFmt numFmtId="164" formatCode="_-* #,##0.00\ _k_n_-;\-* #,##0.00\ _k_n_-;_-* &quot;-&quot;??\ _k_n_-;_-@_-"/>
    <numFmt numFmtId="165" formatCode="#,##0.00;[Red]#,##0.00"/>
    <numFmt numFmtId="166" formatCode="#,##0.00\ _k_n;[Red]#,##0.00\ _k_n"/>
    <numFmt numFmtId="167" formatCode="#,##0.00_ ;[Red]\-#,##0.00\ "/>
  </numFmts>
  <fonts count="7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9"/>
      <color theme="1"/>
      <name val="Verdana"/>
      <family val="2"/>
      <charset val="238"/>
    </font>
    <font>
      <b/>
      <sz val="10"/>
      <color rgb="FF000000"/>
      <name val="Verdana"/>
      <family val="2"/>
      <charset val="238"/>
    </font>
    <font>
      <sz val="9"/>
      <color rgb="FF000000"/>
      <name val="Verdana"/>
      <family val="2"/>
      <charset val="238"/>
    </font>
    <font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i/>
      <sz val="16"/>
      <color rgb="FF0070C0"/>
      <name val="Times New Roman"/>
      <family val="1"/>
    </font>
    <font>
      <b/>
      <i/>
      <sz val="11"/>
      <name val="Times New Roman"/>
      <family val="1"/>
    </font>
    <font>
      <sz val="11"/>
      <name val="Times New Roman"/>
      <family val="1"/>
    </font>
    <font>
      <b/>
      <i/>
      <sz val="11"/>
      <color rgb="FFFF0000"/>
      <name val="Times New Roman"/>
      <family val="1"/>
    </font>
    <font>
      <sz val="11"/>
      <color rgb="FFFF0000"/>
      <name val="Times New Roman"/>
      <family val="1"/>
    </font>
    <font>
      <i/>
      <sz val="10"/>
      <name val="Times New Roman"/>
      <family val="1"/>
      <charset val="238"/>
    </font>
    <font>
      <b/>
      <sz val="11"/>
      <name val="Times New Roman"/>
      <family val="1"/>
    </font>
    <font>
      <b/>
      <sz val="9"/>
      <name val="Times New Roman"/>
      <family val="1"/>
    </font>
    <font>
      <i/>
      <sz val="11"/>
      <name val="Times New Roman"/>
      <family val="1"/>
    </font>
    <font>
      <b/>
      <i/>
      <sz val="9"/>
      <name val="Times New Roman"/>
      <family val="1"/>
    </font>
    <font>
      <b/>
      <i/>
      <sz val="14"/>
      <name val="Times New Roman"/>
      <family val="1"/>
    </font>
    <font>
      <b/>
      <i/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b/>
      <sz val="10"/>
      <color rgb="FFFFFFFF"/>
      <name val="Arial"/>
      <family val="2"/>
      <charset val="238"/>
    </font>
    <font>
      <sz val="9"/>
      <color rgb="FFFFFFFF"/>
      <name val="Verdana"/>
      <family val="2"/>
      <charset val="238"/>
    </font>
    <font>
      <b/>
      <sz val="10"/>
      <color rgb="FF0000FF"/>
      <name val="Arial"/>
      <family val="2"/>
      <charset val="238"/>
    </font>
    <font>
      <sz val="9"/>
      <color rgb="FF0000FF"/>
      <name val="Verdana"/>
      <family val="2"/>
      <charset val="238"/>
    </font>
    <font>
      <b/>
      <sz val="9"/>
      <color rgb="FF000000"/>
      <name val="Verdana"/>
      <family val="2"/>
      <charset val="238"/>
    </font>
    <font>
      <b/>
      <sz val="10"/>
      <color theme="1"/>
      <name val="Arial"/>
      <family val="2"/>
      <charset val="238"/>
    </font>
    <font>
      <b/>
      <sz val="9"/>
      <color rgb="FF000000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9"/>
      <color rgb="FF000000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i/>
      <sz val="10"/>
      <color theme="1"/>
      <name val="Arial"/>
      <family val="2"/>
      <charset val="238"/>
    </font>
    <font>
      <b/>
      <sz val="14"/>
      <color theme="1"/>
      <name val="Verdana"/>
      <family val="2"/>
      <charset val="238"/>
    </font>
    <font>
      <sz val="10"/>
      <color indexed="8"/>
      <name val="MS Sans Serif"/>
      <family val="2"/>
      <charset val="238"/>
    </font>
    <font>
      <b/>
      <sz val="14"/>
      <color indexed="8"/>
      <name val="Times New Roman"/>
      <family val="1"/>
      <charset val="238"/>
    </font>
    <font>
      <b/>
      <sz val="16"/>
      <color indexed="8"/>
      <name val="Times New Roman"/>
      <family val="1"/>
      <charset val="238"/>
    </font>
    <font>
      <sz val="11"/>
      <color rgb="FF000000"/>
      <name val="Arial"/>
      <family val="2"/>
      <charset val="238"/>
    </font>
    <font>
      <sz val="10"/>
      <color rgb="FF000000"/>
      <name val="Verdana"/>
      <family val="2"/>
      <charset val="238"/>
    </font>
    <font>
      <sz val="10"/>
      <color theme="1"/>
      <name val="Verdana"/>
      <family val="2"/>
      <charset val="238"/>
    </font>
    <font>
      <b/>
      <sz val="10"/>
      <color theme="1"/>
      <name val="Verdana"/>
      <family val="2"/>
      <charset val="238"/>
    </font>
    <font>
      <sz val="11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2"/>
      <color theme="0"/>
      <name val="Arial"/>
      <family val="2"/>
      <charset val="238"/>
    </font>
    <font>
      <sz val="6"/>
      <color theme="1"/>
      <name val="Verdana"/>
      <family val="2"/>
      <charset val="238"/>
    </font>
    <font>
      <sz val="10"/>
      <color theme="1"/>
      <name val="Arial"/>
      <family val="2"/>
      <charset val="238"/>
    </font>
    <font>
      <b/>
      <sz val="11"/>
      <color rgb="FF000000"/>
      <name val="Arial"/>
      <family val="2"/>
      <charset val="238"/>
    </font>
    <font>
      <sz val="11"/>
      <color theme="0"/>
      <name val="Arial"/>
      <family val="2"/>
      <charset val="238"/>
    </font>
    <font>
      <b/>
      <sz val="11"/>
      <color theme="0"/>
      <name val="Arial"/>
      <family val="2"/>
      <charset val="238"/>
    </font>
    <font>
      <b/>
      <i/>
      <sz val="9"/>
      <color rgb="FF000000"/>
      <name val="Verdana"/>
      <family val="2"/>
      <charset val="238"/>
    </font>
    <font>
      <b/>
      <i/>
      <sz val="10"/>
      <color rgb="FF000000"/>
      <name val="Arial"/>
      <family val="2"/>
      <charset val="238"/>
    </font>
  </fonts>
  <fills count="4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6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5" fillId="0" borderId="0"/>
  </cellStyleXfs>
  <cellXfs count="217">
    <xf numFmtId="0" fontId="0" fillId="0" borderId="0" xfId="0"/>
    <xf numFmtId="0" fontId="18" fillId="0" borderId="0" xfId="0" applyFont="1" applyAlignment="1">
      <alignment horizontal="left" indent="1"/>
    </xf>
    <xf numFmtId="0" fontId="22" fillId="33" borderId="11" xfId="0" applyFont="1" applyFill="1" applyBorder="1" applyAlignment="1">
      <alignment horizontal="left" wrapText="1" indent="1"/>
    </xf>
    <xf numFmtId="4" fontId="22" fillId="33" borderId="11" xfId="0" applyNumberFormat="1" applyFont="1" applyFill="1" applyBorder="1" applyAlignment="1">
      <alignment horizontal="right" wrapText="1" indent="1"/>
    </xf>
    <xf numFmtId="0" fontId="22" fillId="33" borderId="11" xfId="0" applyFont="1" applyFill="1" applyBorder="1" applyAlignment="1">
      <alignment horizontal="right" wrapText="1" indent="1"/>
    </xf>
    <xf numFmtId="0" fontId="24" fillId="0" borderId="0" xfId="0" applyFont="1" applyAlignment="1">
      <alignment horizontal="center" vertical="center" wrapText="1"/>
    </xf>
    <xf numFmtId="0" fontId="26" fillId="0" borderId="0" xfId="0" applyFont="1" applyAlignment="1">
      <alignment vertical="center" wrapText="1"/>
    </xf>
    <xf numFmtId="0" fontId="22" fillId="0" borderId="17" xfId="0" applyFont="1" applyBorder="1" applyAlignment="1">
      <alignment horizontal="left" wrapText="1" indent="1"/>
    </xf>
    <xf numFmtId="4" fontId="22" fillId="0" borderId="17" xfId="0" applyNumberFormat="1" applyFont="1" applyBorder="1" applyAlignment="1">
      <alignment horizontal="right" wrapText="1" indent="1"/>
    </xf>
    <xf numFmtId="0" fontId="22" fillId="0" borderId="17" xfId="0" applyFont="1" applyBorder="1" applyAlignment="1">
      <alignment horizontal="right" wrapText="1" indent="1"/>
    </xf>
    <xf numFmtId="0" fontId="20" fillId="0" borderId="17" xfId="0" applyFont="1" applyBorder="1" applyAlignment="1">
      <alignment horizontal="right" wrapText="1" indent="1"/>
    </xf>
    <xf numFmtId="0" fontId="22" fillId="0" borderId="0" xfId="0" applyFont="1" applyAlignment="1">
      <alignment horizontal="left" wrapText="1" indent="1"/>
    </xf>
    <xf numFmtId="4" fontId="22" fillId="0" borderId="0" xfId="0" applyNumberFormat="1" applyFont="1" applyAlignment="1">
      <alignment horizontal="right" wrapText="1" indent="1"/>
    </xf>
    <xf numFmtId="0" fontId="22" fillId="0" borderId="0" xfId="0" applyFont="1" applyAlignment="1">
      <alignment horizontal="right" wrapText="1" indent="1"/>
    </xf>
    <xf numFmtId="0" fontId="20" fillId="0" borderId="0" xfId="0" applyFont="1" applyAlignment="1">
      <alignment horizontal="right" wrapText="1" indent="1"/>
    </xf>
    <xf numFmtId="0" fontId="19" fillId="35" borderId="10" xfId="0" applyFont="1" applyFill="1" applyBorder="1" applyAlignment="1">
      <alignment horizontal="center" vertical="center" wrapText="1" indent="1"/>
    </xf>
    <xf numFmtId="0" fontId="19" fillId="35" borderId="0" xfId="0" applyFont="1" applyFill="1" applyAlignment="1">
      <alignment horizontal="center" vertical="center" wrapText="1" indent="1"/>
    </xf>
    <xf numFmtId="3" fontId="30" fillId="0" borderId="0" xfId="0" applyNumberFormat="1" applyFont="1" applyAlignment="1">
      <alignment horizontal="right" vertical="center"/>
    </xf>
    <xf numFmtId="3" fontId="31" fillId="0" borderId="0" xfId="0" applyNumberFormat="1" applyFont="1"/>
    <xf numFmtId="3" fontId="30" fillId="0" borderId="0" xfId="0" quotePrefix="1" applyNumberFormat="1" applyFont="1" applyAlignment="1">
      <alignment horizontal="center" vertical="center"/>
    </xf>
    <xf numFmtId="49" fontId="32" fillId="0" borderId="0" xfId="0" applyNumberFormat="1" applyFont="1" applyAlignment="1">
      <alignment vertical="center"/>
    </xf>
    <xf numFmtId="49" fontId="33" fillId="0" borderId="0" xfId="0" applyNumberFormat="1" applyFont="1" applyAlignment="1">
      <alignment vertical="center"/>
    </xf>
    <xf numFmtId="49" fontId="31" fillId="0" borderId="0" xfId="0" applyNumberFormat="1" applyFont="1" applyAlignment="1">
      <alignment vertical="center"/>
    </xf>
    <xf numFmtId="49" fontId="31" fillId="0" borderId="0" xfId="0" applyNumberFormat="1" applyFont="1" applyAlignment="1">
      <alignment horizontal="center" vertical="center"/>
    </xf>
    <xf numFmtId="3" fontId="34" fillId="0" borderId="0" xfId="0" applyNumberFormat="1" applyFont="1" applyAlignment="1">
      <alignment vertical="center"/>
    </xf>
    <xf numFmtId="0" fontId="36" fillId="0" borderId="15" xfId="0" applyFont="1" applyBorder="1" applyAlignment="1">
      <alignment horizontal="center" vertical="center" wrapText="1"/>
    </xf>
    <xf numFmtId="3" fontId="36" fillId="0" borderId="15" xfId="0" quotePrefix="1" applyNumberFormat="1" applyFont="1" applyBorder="1" applyAlignment="1">
      <alignment horizontal="center" vertical="center" wrapText="1"/>
    </xf>
    <xf numFmtId="3" fontId="30" fillId="0" borderId="20" xfId="0" applyNumberFormat="1" applyFont="1" applyBorder="1" applyAlignment="1">
      <alignment horizontal="right" vertical="center"/>
    </xf>
    <xf numFmtId="3" fontId="30" fillId="0" borderId="21" xfId="0" applyNumberFormat="1" applyFont="1" applyBorder="1" applyAlignment="1">
      <alignment horizontal="right" vertical="center"/>
    </xf>
    <xf numFmtId="0" fontId="37" fillId="0" borderId="22" xfId="0" applyFont="1" applyBorder="1" applyAlignment="1">
      <alignment horizontal="center" vertical="center"/>
    </xf>
    <xf numFmtId="0" fontId="37" fillId="0" borderId="23" xfId="0" applyFont="1" applyBorder="1" applyAlignment="1">
      <alignment horizontal="left" vertical="center" wrapText="1"/>
    </xf>
    <xf numFmtId="4" fontId="37" fillId="0" borderId="23" xfId="0" applyNumberFormat="1" applyFont="1" applyBorder="1" applyAlignment="1">
      <alignment horizontal="right" vertical="center" wrapText="1"/>
    </xf>
    <xf numFmtId="4" fontId="37" fillId="0" borderId="23" xfId="0" applyNumberFormat="1" applyFont="1" applyBorder="1" applyAlignment="1">
      <alignment vertical="center"/>
    </xf>
    <xf numFmtId="3" fontId="30" fillId="0" borderId="0" xfId="0" applyNumberFormat="1" applyFont="1"/>
    <xf numFmtId="3" fontId="35" fillId="0" borderId="0" xfId="0" applyNumberFormat="1" applyFont="1"/>
    <xf numFmtId="3" fontId="30" fillId="0" borderId="0" xfId="0" applyNumberFormat="1" applyFont="1" applyAlignment="1">
      <alignment vertical="center"/>
    </xf>
    <xf numFmtId="3" fontId="35" fillId="0" borderId="0" xfId="0" applyNumberFormat="1" applyFont="1" applyAlignment="1">
      <alignment vertical="center"/>
    </xf>
    <xf numFmtId="0" fontId="36" fillId="0" borderId="18" xfId="0" applyFont="1" applyBorder="1" applyAlignment="1">
      <alignment horizontal="center" vertical="center" wrapText="1"/>
    </xf>
    <xf numFmtId="3" fontId="36" fillId="0" borderId="18" xfId="0" quotePrefix="1" applyNumberFormat="1" applyFont="1" applyBorder="1" applyAlignment="1">
      <alignment horizontal="center" vertical="center" wrapText="1"/>
    </xf>
    <xf numFmtId="3" fontId="38" fillId="0" borderId="0" xfId="0" applyNumberFormat="1" applyFont="1" applyAlignment="1">
      <alignment horizontal="right" vertical="center"/>
    </xf>
    <xf numFmtId="3" fontId="38" fillId="0" borderId="0" xfId="0" applyNumberFormat="1" applyFont="1"/>
    <xf numFmtId="3" fontId="36" fillId="0" borderId="0" xfId="0" applyNumberFormat="1" applyFont="1"/>
    <xf numFmtId="0" fontId="30" fillId="0" borderId="26" xfId="0" applyFont="1" applyBorder="1" applyAlignment="1">
      <alignment horizontal="center" vertical="center"/>
    </xf>
    <xf numFmtId="0" fontId="30" fillId="0" borderId="27" xfId="0" applyFont="1" applyBorder="1" applyAlignment="1">
      <alignment horizontal="left" vertical="center" wrapText="1"/>
    </xf>
    <xf numFmtId="4" fontId="30" fillId="0" borderId="27" xfId="0" applyNumberFormat="1" applyFont="1" applyBorder="1" applyAlignment="1">
      <alignment horizontal="right" vertical="center"/>
    </xf>
    <xf numFmtId="3" fontId="30" fillId="0" borderId="23" xfId="0" applyNumberFormat="1" applyFont="1" applyBorder="1" applyAlignment="1">
      <alignment horizontal="right" vertical="center"/>
    </xf>
    <xf numFmtId="3" fontId="30" fillId="0" borderId="28" xfId="0" applyNumberFormat="1" applyFont="1" applyBorder="1" applyAlignment="1">
      <alignment horizontal="right" vertical="center"/>
    </xf>
    <xf numFmtId="0" fontId="37" fillId="0" borderId="29" xfId="0" applyFont="1" applyBorder="1" applyAlignment="1">
      <alignment horizontal="center" vertical="center"/>
    </xf>
    <xf numFmtId="0" fontId="37" fillId="0" borderId="24" xfId="0" applyFont="1" applyBorder="1" applyAlignment="1">
      <alignment horizontal="left" vertical="center" wrapText="1"/>
    </xf>
    <xf numFmtId="4" fontId="37" fillId="0" borderId="24" xfId="0" applyNumberFormat="1" applyFont="1" applyBorder="1" applyAlignment="1">
      <alignment horizontal="right" vertical="center" wrapText="1"/>
    </xf>
    <xf numFmtId="4" fontId="37" fillId="0" borderId="24" xfId="0" applyNumberFormat="1" applyFont="1" applyBorder="1" applyAlignment="1">
      <alignment vertical="center"/>
    </xf>
    <xf numFmtId="49" fontId="30" fillId="0" borderId="0" xfId="0" quotePrefix="1" applyNumberFormat="1" applyFont="1" applyAlignment="1">
      <alignment horizontal="center" vertical="center" wrapText="1"/>
    </xf>
    <xf numFmtId="3" fontId="39" fillId="0" borderId="0" xfId="0" quotePrefix="1" applyNumberFormat="1" applyFont="1" applyAlignment="1">
      <alignment horizontal="center"/>
    </xf>
    <xf numFmtId="3" fontId="34" fillId="0" borderId="0" xfId="0" quotePrefix="1" applyNumberFormat="1" applyFont="1" applyAlignment="1">
      <alignment horizontal="center"/>
    </xf>
    <xf numFmtId="4" fontId="40" fillId="0" borderId="30" xfId="0" quotePrefix="1" applyNumberFormat="1" applyFont="1" applyBorder="1" applyAlignment="1">
      <alignment horizontal="right"/>
    </xf>
    <xf numFmtId="4" fontId="21" fillId="33" borderId="11" xfId="0" applyNumberFormat="1" applyFont="1" applyFill="1" applyBorder="1" applyAlignment="1">
      <alignment horizontal="right" wrapText="1" indent="1"/>
    </xf>
    <xf numFmtId="0" fontId="21" fillId="33" borderId="11" xfId="0" applyFont="1" applyFill="1" applyBorder="1" applyAlignment="1">
      <alignment horizontal="left" wrapText="1" indent="1"/>
    </xf>
    <xf numFmtId="0" fontId="21" fillId="33" borderId="11" xfId="0" applyFont="1" applyFill="1" applyBorder="1" applyAlignment="1">
      <alignment horizontal="right" wrapText="1" indent="1"/>
    </xf>
    <xf numFmtId="4" fontId="42" fillId="36" borderId="11" xfId="0" applyNumberFormat="1" applyFont="1" applyFill="1" applyBorder="1" applyAlignment="1">
      <alignment horizontal="right" wrapText="1" indent="1"/>
    </xf>
    <xf numFmtId="0" fontId="44" fillId="33" borderId="11" xfId="0" applyFont="1" applyFill="1" applyBorder="1" applyAlignment="1">
      <alignment horizontal="left" wrapText="1" indent="1"/>
    </xf>
    <xf numFmtId="0" fontId="44" fillId="33" borderId="11" xfId="0" applyFont="1" applyFill="1" applyBorder="1" applyAlignment="1">
      <alignment horizontal="right" wrapText="1" indent="1"/>
    </xf>
    <xf numFmtId="4" fontId="44" fillId="33" borderId="11" xfId="0" applyNumberFormat="1" applyFont="1" applyFill="1" applyBorder="1" applyAlignment="1">
      <alignment horizontal="right" wrapText="1" indent="1"/>
    </xf>
    <xf numFmtId="0" fontId="22" fillId="37" borderId="11" xfId="0" applyFont="1" applyFill="1" applyBorder="1" applyAlignment="1">
      <alignment horizontal="left" wrapText="1" indent="1"/>
    </xf>
    <xf numFmtId="0" fontId="20" fillId="37" borderId="11" xfId="0" applyFont="1" applyFill="1" applyBorder="1" applyAlignment="1">
      <alignment horizontal="left" wrapText="1" indent="1"/>
    </xf>
    <xf numFmtId="4" fontId="22" fillId="37" borderId="11" xfId="0" applyNumberFormat="1" applyFont="1" applyFill="1" applyBorder="1" applyAlignment="1">
      <alignment horizontal="right" wrapText="1" indent="1"/>
    </xf>
    <xf numFmtId="4" fontId="30" fillId="37" borderId="15" xfId="0" applyNumberFormat="1" applyFont="1" applyFill="1" applyBorder="1" applyAlignment="1">
      <alignment horizontal="right" vertical="center"/>
    </xf>
    <xf numFmtId="3" fontId="30" fillId="37" borderId="15" xfId="0" applyNumberFormat="1" applyFont="1" applyFill="1" applyBorder="1" applyAlignment="1">
      <alignment horizontal="right" vertical="center"/>
    </xf>
    <xf numFmtId="3" fontId="30" fillId="37" borderId="25" xfId="0" applyNumberFormat="1" applyFont="1" applyFill="1" applyBorder="1" applyAlignment="1">
      <alignment horizontal="right" vertical="center"/>
    </xf>
    <xf numFmtId="3" fontId="30" fillId="37" borderId="16" xfId="0" applyNumberFormat="1" applyFont="1" applyFill="1" applyBorder="1" applyAlignment="1">
      <alignment horizontal="right" vertical="center"/>
    </xf>
    <xf numFmtId="4" fontId="31" fillId="0" borderId="0" xfId="0" applyNumberFormat="1" applyFont="1"/>
    <xf numFmtId="0" fontId="16" fillId="0" borderId="0" xfId="42" applyFont="1"/>
    <xf numFmtId="0" fontId="1" fillId="0" borderId="32" xfId="42" applyBorder="1"/>
    <xf numFmtId="0" fontId="48" fillId="0" borderId="32" xfId="42" applyFont="1" applyBorder="1" applyAlignment="1">
      <alignment horizontal="center" vertical="center" wrapText="1"/>
    </xf>
    <xf numFmtId="49" fontId="50" fillId="38" borderId="0" xfId="42" applyNumberFormat="1" applyFont="1" applyFill="1" applyAlignment="1">
      <alignment vertical="center" wrapText="1"/>
    </xf>
    <xf numFmtId="4" fontId="28" fillId="38" borderId="0" xfId="42" applyNumberFormat="1" applyFont="1" applyFill="1" applyAlignment="1">
      <alignment horizontal="right" vertical="center" wrapText="1"/>
    </xf>
    <xf numFmtId="0" fontId="28" fillId="0" borderId="31" xfId="42" applyFont="1" applyBorder="1" applyAlignment="1">
      <alignment vertical="center" wrapText="1"/>
    </xf>
    <xf numFmtId="0" fontId="51" fillId="0" borderId="31" xfId="42" applyFont="1" applyBorder="1" applyAlignment="1">
      <alignment vertical="center" wrapText="1"/>
    </xf>
    <xf numFmtId="4" fontId="51" fillId="0" borderId="31" xfId="42" applyNumberFormat="1" applyFont="1" applyBorder="1" applyAlignment="1">
      <alignment horizontal="right" vertical="center" wrapText="1"/>
    </xf>
    <xf numFmtId="0" fontId="19" fillId="35" borderId="33" xfId="0" applyFont="1" applyFill="1" applyBorder="1" applyAlignment="1">
      <alignment horizontal="center" vertical="center" wrapText="1" indent="1"/>
    </xf>
    <xf numFmtId="0" fontId="19" fillId="35" borderId="34" xfId="0" applyFont="1" applyFill="1" applyBorder="1" applyAlignment="1">
      <alignment horizontal="center" vertical="center" wrapText="1" indent="1"/>
    </xf>
    <xf numFmtId="0" fontId="22" fillId="37" borderId="35" xfId="0" applyFont="1" applyFill="1" applyBorder="1" applyAlignment="1">
      <alignment horizontal="left" wrapText="1" indent="1"/>
    </xf>
    <xf numFmtId="0" fontId="47" fillId="37" borderId="35" xfId="0" applyFont="1" applyFill="1" applyBorder="1" applyAlignment="1">
      <alignment horizontal="left" wrapText="1" indent="1"/>
    </xf>
    <xf numFmtId="0" fontId="53" fillId="0" borderId="35" xfId="0" applyFont="1" applyBorder="1" applyAlignment="1">
      <alignment horizontal="left" wrapText="1" indent="1"/>
    </xf>
    <xf numFmtId="0" fontId="52" fillId="41" borderId="0" xfId="0" applyFont="1" applyFill="1"/>
    <xf numFmtId="0" fontId="54" fillId="0" borderId="0" xfId="0" applyFont="1" applyAlignment="1">
      <alignment horizontal="center" vertical="center" wrapText="1"/>
    </xf>
    <xf numFmtId="0" fontId="18" fillId="0" borderId="0" xfId="0" applyFont="1" applyAlignment="1">
      <alignment horizontal="left" vertical="center"/>
    </xf>
    <xf numFmtId="0" fontId="56" fillId="0" borderId="0" xfId="45" applyFont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 indent="1"/>
    </xf>
    <xf numFmtId="0" fontId="46" fillId="0" borderId="15" xfId="0" applyFont="1" applyBorder="1" applyAlignment="1">
      <alignment horizontal="center" vertical="center" wrapText="1" indent="1"/>
    </xf>
    <xf numFmtId="0" fontId="20" fillId="0" borderId="0" xfId="0" applyFont="1" applyAlignment="1">
      <alignment horizontal="left" indent="1"/>
    </xf>
    <xf numFmtId="0" fontId="22" fillId="41" borderId="40" xfId="0" applyFont="1" applyFill="1" applyBorder="1" applyAlignment="1">
      <alignment horizontal="left" vertical="center" wrapText="1" indent="1"/>
    </xf>
    <xf numFmtId="0" fontId="21" fillId="41" borderId="41" xfId="0" applyFont="1" applyFill="1" applyBorder="1" applyAlignment="1">
      <alignment horizontal="left" wrapText="1" indent="1"/>
    </xf>
    <xf numFmtId="0" fontId="20" fillId="41" borderId="42" xfId="0" applyFont="1" applyFill="1" applyBorder="1" applyAlignment="1">
      <alignment horizontal="left" wrapText="1" indent="1"/>
    </xf>
    <xf numFmtId="0" fontId="20" fillId="33" borderId="0" xfId="0" applyFont="1" applyFill="1" applyAlignment="1">
      <alignment horizontal="left" indent="1"/>
    </xf>
    <xf numFmtId="0" fontId="21" fillId="33" borderId="43" xfId="0" applyFont="1" applyFill="1" applyBorder="1" applyAlignment="1">
      <alignment horizontal="left" wrapText="1" indent="1"/>
    </xf>
    <xf numFmtId="165" fontId="58" fillId="33" borderId="11" xfId="44" applyNumberFormat="1" applyFont="1" applyFill="1" applyBorder="1" applyAlignment="1">
      <alignment wrapText="1"/>
    </xf>
    <xf numFmtId="0" fontId="21" fillId="41" borderId="43" xfId="0" applyFont="1" applyFill="1" applyBorder="1" applyAlignment="1">
      <alignment horizontal="left" wrapText="1" indent="1"/>
    </xf>
    <xf numFmtId="165" fontId="58" fillId="41" borderId="11" xfId="44" applyNumberFormat="1" applyFont="1" applyFill="1" applyBorder="1" applyAlignment="1">
      <alignment wrapText="1"/>
    </xf>
    <xf numFmtId="0" fontId="22" fillId="39" borderId="43" xfId="0" applyFont="1" applyFill="1" applyBorder="1" applyAlignment="1">
      <alignment horizontal="left" vertical="center" wrapText="1"/>
    </xf>
    <xf numFmtId="0" fontId="20" fillId="33" borderId="0" xfId="0" applyFont="1" applyFill="1" applyAlignment="1">
      <alignment horizontal="left" vertical="center"/>
    </xf>
    <xf numFmtId="0" fontId="22" fillId="0" borderId="43" xfId="0" applyFont="1" applyBorder="1" applyAlignment="1">
      <alignment horizontal="left" vertical="center" wrapText="1"/>
    </xf>
    <xf numFmtId="166" fontId="58" fillId="0" borderId="11" xfId="44" applyNumberFormat="1" applyFont="1" applyFill="1" applyBorder="1" applyAlignment="1">
      <alignment wrapText="1"/>
    </xf>
    <xf numFmtId="166" fontId="58" fillId="0" borderId="44" xfId="44" applyNumberFormat="1" applyFont="1" applyFill="1" applyBorder="1" applyAlignment="1">
      <alignment wrapText="1"/>
    </xf>
    <xf numFmtId="0" fontId="22" fillId="41" borderId="15" xfId="0" applyFont="1" applyFill="1" applyBorder="1" applyAlignment="1">
      <alignment horizontal="left" vertical="center" wrapText="1" indent="1"/>
    </xf>
    <xf numFmtId="0" fontId="19" fillId="41" borderId="15" xfId="0" applyFont="1" applyFill="1" applyBorder="1" applyAlignment="1">
      <alignment horizontal="center" vertical="center" wrapText="1" indent="1"/>
    </xf>
    <xf numFmtId="0" fontId="59" fillId="0" borderId="15" xfId="0" applyFont="1" applyBorder="1" applyAlignment="1">
      <alignment vertical="center" wrapText="1"/>
    </xf>
    <xf numFmtId="4" fontId="58" fillId="0" borderId="15" xfId="43" applyNumberFormat="1" applyFont="1" applyBorder="1" applyAlignment="1">
      <alignment horizontal="right" wrapText="1"/>
    </xf>
    <xf numFmtId="4" fontId="58" fillId="0" borderId="15" xfId="0" applyNumberFormat="1" applyFont="1" applyBorder="1" applyAlignment="1">
      <alignment horizontal="right" wrapText="1"/>
    </xf>
    <xf numFmtId="0" fontId="60" fillId="0" borderId="15" xfId="0" applyFont="1" applyBorder="1" applyAlignment="1">
      <alignment horizontal="left" vertical="center"/>
    </xf>
    <xf numFmtId="4" fontId="62" fillId="0" borderId="15" xfId="0" applyNumberFormat="1" applyFont="1" applyBorder="1" applyAlignment="1">
      <alignment horizontal="right"/>
    </xf>
    <xf numFmtId="0" fontId="18" fillId="0" borderId="0" xfId="0" applyFont="1" applyAlignment="1">
      <alignment horizontal="center"/>
    </xf>
    <xf numFmtId="0" fontId="22" fillId="41" borderId="45" xfId="0" applyFont="1" applyFill="1" applyBorder="1" applyAlignment="1">
      <alignment horizontal="left" vertical="center" wrapText="1"/>
    </xf>
    <xf numFmtId="0" fontId="22" fillId="0" borderId="12" xfId="0" applyFont="1" applyBorder="1" applyAlignment="1">
      <alignment horizontal="left" vertical="center" wrapText="1"/>
    </xf>
    <xf numFmtId="4" fontId="62" fillId="0" borderId="14" xfId="0" applyNumberFormat="1" applyFont="1" applyBorder="1" applyAlignment="1">
      <alignment horizontal="right"/>
    </xf>
    <xf numFmtId="0" fontId="63" fillId="0" borderId="0" xfId="0" applyFont="1"/>
    <xf numFmtId="0" fontId="64" fillId="42" borderId="40" xfId="0" applyFont="1" applyFill="1" applyBorder="1" applyAlignment="1">
      <alignment horizontal="left" vertical="center" wrapText="1"/>
    </xf>
    <xf numFmtId="4" fontId="64" fillId="42" borderId="41" xfId="0" applyNumberFormat="1" applyFont="1" applyFill="1" applyBorder="1" applyAlignment="1">
      <alignment horizontal="right" wrapText="1"/>
    </xf>
    <xf numFmtId="0" fontId="62" fillId="34" borderId="43" xfId="0" applyFont="1" applyFill="1" applyBorder="1" applyAlignment="1">
      <alignment wrapText="1"/>
    </xf>
    <xf numFmtId="4" fontId="62" fillId="34" borderId="11" xfId="0" applyNumberFormat="1" applyFont="1" applyFill="1" applyBorder="1" applyAlignment="1">
      <alignment horizontal="right" wrapText="1"/>
    </xf>
    <xf numFmtId="0" fontId="65" fillId="34" borderId="0" xfId="0" applyFont="1" applyFill="1"/>
    <xf numFmtId="0" fontId="66" fillId="0" borderId="0" xfId="0" applyFont="1"/>
    <xf numFmtId="0" fontId="67" fillId="0" borderId="0" xfId="0" applyFont="1" applyAlignment="1">
      <alignment horizontal="left" indent="1"/>
    </xf>
    <xf numFmtId="0" fontId="28" fillId="0" borderId="0" xfId="0" applyFont="1" applyAlignment="1">
      <alignment horizontal="left" indent="1"/>
    </xf>
    <xf numFmtId="0" fontId="60" fillId="0" borderId="0" xfId="0" applyFont="1" applyAlignment="1">
      <alignment horizontal="left" indent="1"/>
    </xf>
    <xf numFmtId="4" fontId="64" fillId="41" borderId="15" xfId="0" applyNumberFormat="1" applyFont="1" applyFill="1" applyBorder="1" applyAlignment="1">
      <alignment horizontal="right"/>
    </xf>
    <xf numFmtId="165" fontId="68" fillId="39" borderId="11" xfId="44" applyNumberFormat="1" applyFont="1" applyFill="1" applyBorder="1" applyAlignment="1">
      <alignment wrapText="1"/>
    </xf>
    <xf numFmtId="0" fontId="23" fillId="0" borderId="0" xfId="0" applyFont="1" applyAlignment="1">
      <alignment horizontal="center" vertical="center" wrapText="1"/>
    </xf>
    <xf numFmtId="0" fontId="27" fillId="0" borderId="0" xfId="0" applyFont="1" applyAlignment="1">
      <alignment vertical="center" wrapText="1"/>
    </xf>
    <xf numFmtId="167" fontId="68" fillId="39" borderId="11" xfId="44" applyNumberFormat="1" applyFont="1" applyFill="1" applyBorder="1" applyAlignment="1">
      <alignment wrapText="1"/>
    </xf>
    <xf numFmtId="167" fontId="64" fillId="42" borderId="41" xfId="0" applyNumberFormat="1" applyFont="1" applyFill="1" applyBorder="1" applyAlignment="1">
      <alignment horizontal="right" wrapText="1"/>
    </xf>
    <xf numFmtId="0" fontId="20" fillId="33" borderId="11" xfId="0" applyFont="1" applyFill="1" applyBorder="1" applyAlignment="1">
      <alignment horizontal="right" wrapText="1" indent="1"/>
    </xf>
    <xf numFmtId="0" fontId="20" fillId="33" borderId="11" xfId="0" applyFont="1" applyFill="1" applyBorder="1" applyAlignment="1">
      <alignment horizontal="left" wrapText="1" indent="1"/>
    </xf>
    <xf numFmtId="0" fontId="43" fillId="36" borderId="11" xfId="0" applyFont="1" applyFill="1" applyBorder="1" applyAlignment="1">
      <alignment horizontal="right" wrapText="1" indent="1"/>
    </xf>
    <xf numFmtId="0" fontId="45" fillId="33" borderId="11" xfId="0" applyFont="1" applyFill="1" applyBorder="1" applyAlignment="1">
      <alignment horizontal="right" wrapText="1" indent="1"/>
    </xf>
    <xf numFmtId="0" fontId="45" fillId="33" borderId="11" xfId="0" applyFont="1" applyFill="1" applyBorder="1" applyAlignment="1">
      <alignment horizontal="left" wrapText="1" indent="1"/>
    </xf>
    <xf numFmtId="0" fontId="22" fillId="37" borderId="11" xfId="0" applyFont="1" applyFill="1" applyBorder="1" applyAlignment="1">
      <alignment horizontal="right" wrapText="1" indent="1"/>
    </xf>
    <xf numFmtId="0" fontId="20" fillId="37" borderId="11" xfId="0" applyFont="1" applyFill="1" applyBorder="1" applyAlignment="1">
      <alignment horizontal="right" wrapText="1" indent="1"/>
    </xf>
    <xf numFmtId="4" fontId="30" fillId="0" borderId="0" xfId="0" applyNumberFormat="1" applyFont="1" applyAlignment="1">
      <alignment horizontal="right" vertical="center"/>
    </xf>
    <xf numFmtId="4" fontId="35" fillId="0" borderId="0" xfId="0" applyNumberFormat="1" applyFont="1"/>
    <xf numFmtId="0" fontId="30" fillId="0" borderId="46" xfId="0" applyFont="1" applyBorder="1" applyAlignment="1">
      <alignment horizontal="center" vertical="center"/>
    </xf>
    <xf numFmtId="0" fontId="30" fillId="0" borderId="20" xfId="0" applyFont="1" applyBorder="1" applyAlignment="1">
      <alignment horizontal="left" vertical="center" wrapText="1"/>
    </xf>
    <xf numFmtId="4" fontId="30" fillId="0" borderId="20" xfId="0" applyNumberFormat="1" applyFont="1" applyBorder="1" applyAlignment="1">
      <alignment horizontal="right" vertical="center"/>
    </xf>
    <xf numFmtId="4" fontId="30" fillId="0" borderId="30" xfId="0" applyNumberFormat="1" applyFont="1" applyBorder="1" applyAlignment="1">
      <alignment horizontal="right" vertical="center"/>
    </xf>
    <xf numFmtId="4" fontId="37" fillId="0" borderId="47" xfId="0" applyNumberFormat="1" applyFont="1" applyBorder="1" applyAlignment="1">
      <alignment horizontal="right" vertical="center"/>
    </xf>
    <xf numFmtId="4" fontId="31" fillId="0" borderId="47" xfId="0" applyNumberFormat="1" applyFont="1" applyBorder="1" applyAlignment="1">
      <alignment vertical="center"/>
    </xf>
    <xf numFmtId="4" fontId="41" fillId="0" borderId="47" xfId="0" quotePrefix="1" applyNumberFormat="1" applyFont="1" applyBorder="1" applyAlignment="1">
      <alignment horizontal="right"/>
    </xf>
    <xf numFmtId="3" fontId="30" fillId="0" borderId="47" xfId="0" applyNumberFormat="1" applyFont="1" applyBorder="1" applyAlignment="1">
      <alignment horizontal="right" vertical="center"/>
    </xf>
    <xf numFmtId="3" fontId="30" fillId="0" borderId="48" xfId="0" applyNumberFormat="1" applyFont="1" applyBorder="1" applyAlignment="1">
      <alignment horizontal="right" vertical="center"/>
    </xf>
    <xf numFmtId="0" fontId="37" fillId="0" borderId="49" xfId="0" applyFont="1" applyBorder="1" applyAlignment="1">
      <alignment horizontal="center" vertical="center"/>
    </xf>
    <xf numFmtId="0" fontId="37" fillId="0" borderId="50" xfId="0" applyFont="1" applyBorder="1" applyAlignment="1">
      <alignment horizontal="left" vertical="center" wrapText="1"/>
    </xf>
    <xf numFmtId="4" fontId="37" fillId="0" borderId="50" xfId="0" applyNumberFormat="1" applyFont="1" applyBorder="1" applyAlignment="1">
      <alignment horizontal="right" vertical="center"/>
    </xf>
    <xf numFmtId="4" fontId="31" fillId="0" borderId="50" xfId="0" applyNumberFormat="1" applyFont="1" applyBorder="1" applyAlignment="1">
      <alignment vertical="center"/>
    </xf>
    <xf numFmtId="4" fontId="41" fillId="0" borderId="50" xfId="0" quotePrefix="1" applyNumberFormat="1" applyFont="1" applyBorder="1" applyAlignment="1">
      <alignment horizontal="right"/>
    </xf>
    <xf numFmtId="3" fontId="30" fillId="0" borderId="50" xfId="0" applyNumberFormat="1" applyFont="1" applyBorder="1" applyAlignment="1">
      <alignment horizontal="right" vertical="center"/>
    </xf>
    <xf numFmtId="3" fontId="30" fillId="0" borderId="51" xfId="0" applyNumberFormat="1" applyFont="1" applyBorder="1" applyAlignment="1">
      <alignment horizontal="right" vertical="center"/>
    </xf>
    <xf numFmtId="4" fontId="0" fillId="0" borderId="0" xfId="0" applyNumberFormat="1"/>
    <xf numFmtId="4" fontId="30" fillId="0" borderId="0" xfId="0" applyNumberFormat="1" applyFont="1"/>
    <xf numFmtId="0" fontId="52" fillId="0" borderId="0" xfId="42" applyFont="1"/>
    <xf numFmtId="0" fontId="0" fillId="38" borderId="0" xfId="42" applyFont="1" applyFill="1"/>
    <xf numFmtId="0" fontId="1" fillId="38" borderId="0" xfId="42" applyFill="1"/>
    <xf numFmtId="0" fontId="1" fillId="0" borderId="0" xfId="42"/>
    <xf numFmtId="0" fontId="50" fillId="0" borderId="0" xfId="42" applyFont="1" applyAlignment="1">
      <alignment horizontal="center" vertical="center" wrapText="1"/>
    </xf>
    <xf numFmtId="4" fontId="28" fillId="0" borderId="0" xfId="42" applyNumberFormat="1" applyFont="1" applyAlignment="1">
      <alignment horizontal="right" vertical="center" wrapText="1"/>
    </xf>
    <xf numFmtId="4" fontId="69" fillId="0" borderId="15" xfId="0" applyNumberFormat="1" applyFont="1" applyBorder="1" applyAlignment="1">
      <alignment horizontal="right" wrapText="1"/>
    </xf>
    <xf numFmtId="4" fontId="69" fillId="0" borderId="15" xfId="0" applyNumberFormat="1" applyFont="1" applyBorder="1" applyAlignment="1">
      <alignment horizontal="right"/>
    </xf>
    <xf numFmtId="4" fontId="70" fillId="41" borderId="15" xfId="0" applyNumberFormat="1" applyFont="1" applyFill="1" applyBorder="1" applyAlignment="1">
      <alignment horizontal="right"/>
    </xf>
    <xf numFmtId="0" fontId="46" fillId="33" borderId="11" xfId="0" applyFont="1" applyFill="1" applyBorder="1" applyAlignment="1">
      <alignment horizontal="right" wrapText="1" indent="1"/>
    </xf>
    <xf numFmtId="0" fontId="71" fillId="33" borderId="11" xfId="0" applyFont="1" applyFill="1" applyBorder="1" applyAlignment="1">
      <alignment horizontal="right" wrapText="1" indent="1"/>
    </xf>
    <xf numFmtId="0" fontId="72" fillId="33" borderId="11" xfId="0" applyFont="1" applyFill="1" applyBorder="1" applyAlignment="1">
      <alignment horizontal="left" wrapText="1" indent="1"/>
    </xf>
    <xf numFmtId="4" fontId="72" fillId="33" borderId="11" xfId="0" applyNumberFormat="1" applyFont="1" applyFill="1" applyBorder="1" applyAlignment="1">
      <alignment horizontal="right" wrapText="1" indent="1"/>
    </xf>
    <xf numFmtId="0" fontId="72" fillId="33" borderId="11" xfId="0" applyFont="1" applyFill="1" applyBorder="1" applyAlignment="1">
      <alignment horizontal="right" wrapText="1" indent="1"/>
    </xf>
    <xf numFmtId="0" fontId="71" fillId="33" borderId="11" xfId="0" applyFont="1" applyFill="1" applyBorder="1" applyAlignment="1">
      <alignment horizontal="left" wrapText="1" indent="1"/>
    </xf>
    <xf numFmtId="0" fontId="46" fillId="37" borderId="11" xfId="0" applyFont="1" applyFill="1" applyBorder="1" applyAlignment="1">
      <alignment horizontal="right" wrapText="1" indent="1"/>
    </xf>
    <xf numFmtId="4" fontId="71" fillId="33" borderId="11" xfId="0" applyNumberFormat="1" applyFont="1" applyFill="1" applyBorder="1" applyAlignment="1">
      <alignment horizontal="right" wrapText="1" indent="1"/>
    </xf>
    <xf numFmtId="0" fontId="72" fillId="33" borderId="35" xfId="0" applyFont="1" applyFill="1" applyBorder="1" applyAlignment="1">
      <alignment horizontal="left" wrapText="1" indent="1"/>
    </xf>
    <xf numFmtId="0" fontId="21" fillId="33" borderId="35" xfId="0" applyFont="1" applyFill="1" applyBorder="1" applyAlignment="1">
      <alignment horizontal="left" wrapText="1" indent="4"/>
    </xf>
    <xf numFmtId="0" fontId="21" fillId="33" borderId="35" xfId="0" applyFont="1" applyFill="1" applyBorder="1" applyAlignment="1">
      <alignment horizontal="left" wrapText="1" indent="2"/>
    </xf>
    <xf numFmtId="0" fontId="19" fillId="35" borderId="52" xfId="0" applyFont="1" applyFill="1" applyBorder="1" applyAlignment="1">
      <alignment horizontal="center" vertical="center" wrapText="1" indent="1"/>
    </xf>
    <xf numFmtId="0" fontId="22" fillId="37" borderId="53" xfId="0" applyFont="1" applyFill="1" applyBorder="1" applyAlignment="1">
      <alignment horizontal="left" wrapText="1" indent="1"/>
    </xf>
    <xf numFmtId="0" fontId="72" fillId="33" borderId="53" xfId="0" applyFont="1" applyFill="1" applyBorder="1" applyAlignment="1">
      <alignment horizontal="left" wrapText="1" indent="1"/>
    </xf>
    <xf numFmtId="0" fontId="21" fillId="33" borderId="53" xfId="0" applyFont="1" applyFill="1" applyBorder="1" applyAlignment="1">
      <alignment horizontal="left" wrapText="1" indent="1"/>
    </xf>
    <xf numFmtId="0" fontId="21" fillId="33" borderId="53" xfId="0" applyFont="1" applyFill="1" applyBorder="1" applyAlignment="1">
      <alignment horizontal="left" wrapText="1" indent="2"/>
    </xf>
    <xf numFmtId="0" fontId="22" fillId="33" borderId="53" xfId="0" applyFont="1" applyFill="1" applyBorder="1" applyAlignment="1">
      <alignment horizontal="left" wrapText="1" indent="1"/>
    </xf>
    <xf numFmtId="0" fontId="72" fillId="33" borderId="35" xfId="0" applyFont="1" applyFill="1" applyBorder="1" applyAlignment="1">
      <alignment horizontal="left" wrapText="1" indent="3"/>
    </xf>
    <xf numFmtId="0" fontId="21" fillId="33" borderId="35" xfId="0" applyFont="1" applyFill="1" applyBorder="1" applyAlignment="1">
      <alignment horizontal="left" wrapText="1" indent="3"/>
    </xf>
    <xf numFmtId="0" fontId="21" fillId="33" borderId="35" xfId="0" applyFont="1" applyFill="1" applyBorder="1" applyAlignment="1">
      <alignment horizontal="left" wrapText="1" indent="1"/>
    </xf>
    <xf numFmtId="0" fontId="42" fillId="36" borderId="35" xfId="0" applyFont="1" applyFill="1" applyBorder="1" applyAlignment="1">
      <alignment horizontal="left" wrapText="1" indent="1"/>
    </xf>
    <xf numFmtId="0" fontId="44" fillId="33" borderId="35" xfId="0" applyFont="1" applyFill="1" applyBorder="1" applyAlignment="1">
      <alignment horizontal="left" wrapText="1" indent="1"/>
    </xf>
    <xf numFmtId="0" fontId="44" fillId="33" borderId="35" xfId="0" applyFont="1" applyFill="1" applyBorder="1" applyAlignment="1">
      <alignment horizontal="left" wrapText="1" indent="2"/>
    </xf>
    <xf numFmtId="0" fontId="22" fillId="33" borderId="35" xfId="0" applyFont="1" applyFill="1" applyBorder="1" applyAlignment="1">
      <alignment horizontal="left" wrapText="1" indent="3"/>
    </xf>
    <xf numFmtId="0" fontId="22" fillId="33" borderId="35" xfId="0" applyFont="1" applyFill="1" applyBorder="1" applyAlignment="1">
      <alignment horizontal="left" wrapText="1" indent="4"/>
    </xf>
    <xf numFmtId="0" fontId="21" fillId="33" borderId="35" xfId="0" applyFont="1" applyFill="1" applyBorder="1" applyAlignment="1">
      <alignment horizontal="left" wrapText="1" indent="5"/>
    </xf>
    <xf numFmtId="0" fontId="54" fillId="0" borderId="36" xfId="0" applyFont="1" applyBorder="1" applyAlignment="1">
      <alignment horizontal="center" vertical="center" wrapText="1"/>
    </xf>
    <xf numFmtId="0" fontId="56" fillId="40" borderId="0" xfId="45" applyFont="1" applyFill="1" applyAlignment="1">
      <alignment horizontal="center" vertical="center"/>
    </xf>
    <xf numFmtId="0" fontId="56" fillId="0" borderId="37" xfId="45" applyFont="1" applyBorder="1" applyAlignment="1">
      <alignment horizontal="center"/>
    </xf>
    <xf numFmtId="0" fontId="56" fillId="0" borderId="38" xfId="45" applyFont="1" applyBorder="1" applyAlignment="1">
      <alignment horizontal="center"/>
    </xf>
    <xf numFmtId="0" fontId="56" fillId="0" borderId="39" xfId="45" applyFont="1" applyBorder="1" applyAlignment="1">
      <alignment horizontal="center"/>
    </xf>
    <xf numFmtId="0" fontId="56" fillId="0" borderId="12" xfId="45" applyFont="1" applyBorder="1" applyAlignment="1">
      <alignment horizontal="center" vertical="center"/>
    </xf>
    <xf numFmtId="0" fontId="56" fillId="0" borderId="14" xfId="45" applyFont="1" applyBorder="1" applyAlignment="1">
      <alignment horizontal="center"/>
    </xf>
    <xf numFmtId="0" fontId="23" fillId="0" borderId="0" xfId="0" applyFont="1" applyAlignment="1">
      <alignment horizontal="center" vertical="center" wrapText="1"/>
    </xf>
    <xf numFmtId="0" fontId="27" fillId="0" borderId="0" xfId="0" applyFont="1" applyAlignment="1">
      <alignment vertical="center" wrapText="1"/>
    </xf>
    <xf numFmtId="0" fontId="27" fillId="0" borderId="0" xfId="0" applyFont="1" applyAlignment="1">
      <alignment wrapText="1"/>
    </xf>
    <xf numFmtId="0" fontId="25" fillId="0" borderId="0" xfId="0" applyFont="1" applyAlignment="1">
      <alignment vertical="center" wrapText="1"/>
    </xf>
    <xf numFmtId="3" fontId="29" fillId="0" borderId="0" xfId="0" quotePrefix="1" applyNumberFormat="1" applyFont="1" applyAlignment="1">
      <alignment horizontal="center" vertical="center"/>
    </xf>
    <xf numFmtId="0" fontId="36" fillId="0" borderId="18" xfId="0" quotePrefix="1" applyFont="1" applyBorder="1" applyAlignment="1">
      <alignment horizontal="center" vertical="center" wrapText="1"/>
    </xf>
    <xf numFmtId="49" fontId="30" fillId="37" borderId="13" xfId="0" quotePrefix="1" applyNumberFormat="1" applyFont="1" applyFill="1" applyBorder="1" applyAlignment="1">
      <alignment horizontal="left" vertical="center" wrapText="1"/>
    </xf>
    <xf numFmtId="49" fontId="30" fillId="37" borderId="16" xfId="0" quotePrefix="1" applyNumberFormat="1" applyFont="1" applyFill="1" applyBorder="1" applyAlignment="1">
      <alignment horizontal="left" vertical="center" wrapText="1"/>
    </xf>
    <xf numFmtId="0" fontId="35" fillId="35" borderId="18" xfId="0" quotePrefix="1" applyFont="1" applyFill="1" applyBorder="1" applyAlignment="1">
      <alignment horizontal="center" vertical="center" wrapText="1"/>
    </xf>
    <xf numFmtId="0" fontId="35" fillId="35" borderId="19" xfId="0" quotePrefix="1" applyFont="1" applyFill="1" applyBorder="1" applyAlignment="1">
      <alignment horizontal="center" vertical="center" wrapText="1"/>
    </xf>
    <xf numFmtId="0" fontId="35" fillId="35" borderId="18" xfId="0" applyFont="1" applyFill="1" applyBorder="1" applyAlignment="1">
      <alignment horizontal="center" vertical="center" wrapText="1"/>
    </xf>
    <xf numFmtId="0" fontId="35" fillId="35" borderId="19" xfId="0" applyFont="1" applyFill="1" applyBorder="1" applyAlignment="1">
      <alignment horizontal="center" vertical="center" wrapText="1"/>
    </xf>
    <xf numFmtId="3" fontId="35" fillId="35" borderId="18" xfId="0" quotePrefix="1" applyNumberFormat="1" applyFont="1" applyFill="1" applyBorder="1" applyAlignment="1">
      <alignment horizontal="center" vertical="center" wrapText="1"/>
    </xf>
    <xf numFmtId="3" fontId="35" fillId="35" borderId="19" xfId="0" quotePrefix="1" applyNumberFormat="1" applyFont="1" applyFill="1" applyBorder="1" applyAlignment="1">
      <alignment horizontal="center" vertical="center" wrapText="1"/>
    </xf>
    <xf numFmtId="0" fontId="36" fillId="0" borderId="15" xfId="0" quotePrefix="1" applyFont="1" applyBorder="1" applyAlignment="1">
      <alignment horizontal="center" vertical="center" wrapText="1"/>
    </xf>
    <xf numFmtId="3" fontId="30" fillId="37" borderId="13" xfId="0" quotePrefix="1" applyNumberFormat="1" applyFont="1" applyFill="1" applyBorder="1" applyAlignment="1">
      <alignment horizontal="center" vertical="center"/>
    </xf>
    <xf numFmtId="3" fontId="30" fillId="37" borderId="16" xfId="0" quotePrefix="1" applyNumberFormat="1" applyFont="1" applyFill="1" applyBorder="1" applyAlignment="1">
      <alignment horizontal="center" vertical="center"/>
    </xf>
    <xf numFmtId="3" fontId="32" fillId="0" borderId="12" xfId="0" quotePrefix="1" applyNumberFormat="1" applyFont="1" applyBorder="1" applyAlignment="1">
      <alignment horizontal="left" vertical="center" wrapText="1"/>
    </xf>
  </cellXfs>
  <cellStyles count="46">
    <cellStyle name="20% - Isticanje1" xfId="19" builtinId="30" customBuiltin="1"/>
    <cellStyle name="20% - Isticanje2" xfId="23" builtinId="34" customBuiltin="1"/>
    <cellStyle name="20% - Isticanje3" xfId="27" builtinId="38" customBuiltin="1"/>
    <cellStyle name="20% - Isticanje4" xfId="31" builtinId="42" customBuiltin="1"/>
    <cellStyle name="20% - Isticanje5" xfId="35" builtinId="46" customBuiltin="1"/>
    <cellStyle name="20% - Isticanje6" xfId="39" builtinId="50" customBuiltin="1"/>
    <cellStyle name="40% - Isticanje1" xfId="20" builtinId="31" customBuiltin="1"/>
    <cellStyle name="40% - Isticanje2" xfId="24" builtinId="35" customBuiltin="1"/>
    <cellStyle name="40% - Isticanje3" xfId="28" builtinId="39" customBuiltin="1"/>
    <cellStyle name="40% - Isticanje4" xfId="32" builtinId="43" customBuiltin="1"/>
    <cellStyle name="40% - Isticanje5" xfId="36" builtinId="47" customBuiltin="1"/>
    <cellStyle name="40% - Isticanje6" xfId="40" builtinId="51" customBuiltin="1"/>
    <cellStyle name="60% - Isticanje1" xfId="21" builtinId="32" customBuiltin="1"/>
    <cellStyle name="60% - Isticanje2" xfId="25" builtinId="36" customBuiltin="1"/>
    <cellStyle name="60% - Isticanje3" xfId="29" builtinId="40" customBuiltin="1"/>
    <cellStyle name="60% - Isticanje4" xfId="33" builtinId="44" customBuiltin="1"/>
    <cellStyle name="60% - Isticanje5" xfId="37" builtinId="48" customBuiltin="1"/>
    <cellStyle name="60% - Isticanje6" xfId="41" builtinId="52" customBuiltin="1"/>
    <cellStyle name="Bilješka" xfId="15" builtinId="10" customBuiltin="1"/>
    <cellStyle name="Dobro" xfId="6" builtinId="26" customBuiltin="1"/>
    <cellStyle name="Isticanje1" xfId="18" builtinId="29" customBuiltin="1"/>
    <cellStyle name="Isticanje2" xfId="22" builtinId="33" customBuiltin="1"/>
    <cellStyle name="Isticanje3" xfId="26" builtinId="37" customBuiltin="1"/>
    <cellStyle name="Isticanje4" xfId="30" builtinId="41" customBuiltin="1"/>
    <cellStyle name="Isticanje5" xfId="34" builtinId="45" customBuiltin="1"/>
    <cellStyle name="Isticanje6" xfId="38" builtinId="49" customBuiltin="1"/>
    <cellStyle name="Izlaz" xfId="10" builtinId="21" customBuiltin="1"/>
    <cellStyle name="Izračun" xfId="11" builtinId="22" customBuiltin="1"/>
    <cellStyle name="Loše" xfId="7" builtinId="27" customBuiltin="1"/>
    <cellStyle name="Naslov" xfId="1" builtinId="15" customBuiltin="1"/>
    <cellStyle name="Naslov 1" xfId="2" builtinId="16" customBuiltin="1"/>
    <cellStyle name="Naslov 2" xfId="3" builtinId="17" customBuiltin="1"/>
    <cellStyle name="Naslov 3" xfId="4" builtinId="18" customBuiltin="1"/>
    <cellStyle name="Naslov 4" xfId="5" builtinId="19" customBuiltin="1"/>
    <cellStyle name="Neutralno" xfId="8" builtinId="28" customBuiltin="1"/>
    <cellStyle name="Normal 3 2" xfId="42" xr:uid="{00000000-0005-0000-0000-000023000000}"/>
    <cellStyle name="Normalno" xfId="0" builtinId="0"/>
    <cellStyle name="Obično_bilanca" xfId="45" xr:uid="{00000000-0005-0000-0000-000025000000}"/>
    <cellStyle name="Povezana ćelija" xfId="12" builtinId="24" customBuiltin="1"/>
    <cellStyle name="Provjera ćelije" xfId="13" builtinId="23" customBuiltin="1"/>
    <cellStyle name="Tekst objašnjenja" xfId="16" builtinId="53" customBuiltin="1"/>
    <cellStyle name="Tekst upozorenja" xfId="14" builtinId="11" customBuiltin="1"/>
    <cellStyle name="Ukupni zbroj" xfId="17" builtinId="25" customBuiltin="1"/>
    <cellStyle name="Unos" xfId="9" builtinId="20" customBuiltin="1"/>
    <cellStyle name="Valuta" xfId="44" builtinId="4"/>
    <cellStyle name="Zarez" xfId="43" builtinId="3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4"/>
  <sheetViews>
    <sheetView tabSelected="1" zoomScaleNormal="100" workbookViewId="0">
      <selection activeCell="I19" sqref="I19"/>
    </sheetView>
  </sheetViews>
  <sheetFormatPr defaultColWidth="9.1796875" defaultRowHeight="11.5" x14ac:dyDescent="0.25"/>
  <cols>
    <col min="1" max="1" width="38" style="1" customWidth="1"/>
    <col min="2" max="2" width="26.26953125" style="1" customWidth="1"/>
    <col min="3" max="3" width="20.54296875" style="1" customWidth="1"/>
    <col min="4" max="4" width="24.81640625" style="1" customWidth="1"/>
    <col min="5" max="5" width="12" style="1" customWidth="1"/>
    <col min="6" max="6" width="11.81640625" style="1" customWidth="1"/>
    <col min="7" max="16384" width="9.1796875" style="1"/>
  </cols>
  <sheetData>
    <row r="1" spans="1:6" ht="90.75" customHeight="1" thickBot="1" x14ac:dyDescent="0.3">
      <c r="A1" s="192" t="s">
        <v>178</v>
      </c>
      <c r="B1" s="192"/>
      <c r="C1" s="192"/>
      <c r="D1" s="192"/>
      <c r="E1" s="192"/>
      <c r="F1" s="192"/>
    </row>
    <row r="2" spans="1:6" ht="17.5" x14ac:dyDescent="0.25">
      <c r="A2" s="84"/>
      <c r="B2" s="84"/>
      <c r="C2" s="84" t="s">
        <v>156</v>
      </c>
      <c r="D2" s="84"/>
      <c r="E2" s="84"/>
      <c r="F2" s="84"/>
    </row>
    <row r="3" spans="1:6" s="85" customFormat="1" ht="20" x14ac:dyDescent="0.35">
      <c r="A3" s="193" t="s">
        <v>157</v>
      </c>
      <c r="B3" s="193"/>
      <c r="C3" s="193"/>
      <c r="D3" s="193"/>
      <c r="E3" s="193"/>
      <c r="F3" s="193"/>
    </row>
    <row r="4" spans="1:6" ht="17.5" hidden="1" x14ac:dyDescent="0.25">
      <c r="A4" s="86"/>
      <c r="B4" s="86"/>
      <c r="C4" s="86"/>
      <c r="D4" s="86"/>
      <c r="E4" s="86"/>
      <c r="F4" s="86"/>
    </row>
    <row r="5" spans="1:6" ht="17.5" x14ac:dyDescent="0.35">
      <c r="A5" s="194" t="s">
        <v>158</v>
      </c>
      <c r="B5" s="195"/>
      <c r="C5" s="195"/>
      <c r="D5" s="195"/>
      <c r="E5" s="195"/>
      <c r="F5" s="196"/>
    </row>
    <row r="6" spans="1:6" s="89" customFormat="1" ht="34.5" x14ac:dyDescent="0.25">
      <c r="A6" s="87" t="s">
        <v>0</v>
      </c>
      <c r="B6" s="88" t="s">
        <v>208</v>
      </c>
      <c r="C6" s="88" t="s">
        <v>177</v>
      </c>
      <c r="D6" s="88" t="s">
        <v>209</v>
      </c>
      <c r="E6" s="88" t="s">
        <v>175</v>
      </c>
      <c r="F6" s="88" t="s">
        <v>176</v>
      </c>
    </row>
    <row r="7" spans="1:6" s="93" customFormat="1" ht="13" x14ac:dyDescent="0.25">
      <c r="A7" s="90" t="s">
        <v>158</v>
      </c>
      <c r="B7" s="91"/>
      <c r="C7" s="91"/>
      <c r="D7" s="91"/>
      <c r="E7" s="91"/>
      <c r="F7" s="92"/>
    </row>
    <row r="8" spans="1:6" s="93" customFormat="1" ht="14" x14ac:dyDescent="0.3">
      <c r="A8" s="94" t="s">
        <v>159</v>
      </c>
      <c r="B8" s="95">
        <v>1342118.77</v>
      </c>
      <c r="C8" s="95">
        <v>3670332.3</v>
      </c>
      <c r="D8" s="95">
        <v>1538789.41</v>
      </c>
      <c r="E8" s="95">
        <f>+D8/B8*100</f>
        <v>114.65374334940566</v>
      </c>
      <c r="F8" s="95">
        <f>+D8/C8*100</f>
        <v>41.925070653684408</v>
      </c>
    </row>
    <row r="9" spans="1:6" s="93" customFormat="1" ht="14" x14ac:dyDescent="0.3">
      <c r="A9" s="94" t="s">
        <v>160</v>
      </c>
      <c r="B9" s="95">
        <v>0</v>
      </c>
      <c r="C9" s="95">
        <v>0</v>
      </c>
      <c r="D9" s="95">
        <v>0</v>
      </c>
      <c r="E9" s="95">
        <v>0</v>
      </c>
      <c r="F9" s="95">
        <v>0</v>
      </c>
    </row>
    <row r="10" spans="1:6" s="93" customFormat="1" ht="14" x14ac:dyDescent="0.3">
      <c r="A10" s="96" t="s">
        <v>161</v>
      </c>
      <c r="B10" s="97">
        <f>+B8+B9</f>
        <v>1342118.77</v>
      </c>
      <c r="C10" s="97">
        <f>+C8+C9</f>
        <v>3670332.3</v>
      </c>
      <c r="D10" s="97">
        <f>+D8+D9</f>
        <v>1538789.41</v>
      </c>
      <c r="E10" s="97">
        <f>+D10/B10*100</f>
        <v>114.65374334940566</v>
      </c>
      <c r="F10" s="97">
        <f>+D10/C10*100</f>
        <v>41.925070653684408</v>
      </c>
    </row>
    <row r="11" spans="1:6" s="93" customFormat="1" ht="14" x14ac:dyDescent="0.3">
      <c r="A11" s="94" t="s">
        <v>162</v>
      </c>
      <c r="B11" s="95">
        <v>1340635.44</v>
      </c>
      <c r="C11" s="95">
        <v>3209782.71</v>
      </c>
      <c r="D11" s="95">
        <v>1555150.45</v>
      </c>
      <c r="E11" s="95">
        <f>+D11/B11*100</f>
        <v>116.00099502068959</v>
      </c>
      <c r="F11" s="95">
        <f>+D11/C11*100</f>
        <v>48.450334197232934</v>
      </c>
    </row>
    <row r="12" spans="1:6" s="93" customFormat="1" ht="14" x14ac:dyDescent="0.3">
      <c r="A12" s="94" t="s">
        <v>163</v>
      </c>
      <c r="B12" s="95">
        <v>2976.17</v>
      </c>
      <c r="C12" s="95">
        <v>3049.08</v>
      </c>
      <c r="D12" s="95">
        <v>905</v>
      </c>
      <c r="E12" s="95">
        <f>+D12/B12*100</f>
        <v>30.408209208479352</v>
      </c>
      <c r="F12" s="95">
        <f>+D12/C12*100</f>
        <v>29.681084130295037</v>
      </c>
    </row>
    <row r="13" spans="1:6" s="93" customFormat="1" ht="14" x14ac:dyDescent="0.3">
      <c r="A13" s="96" t="s">
        <v>164</v>
      </c>
      <c r="B13" s="97">
        <f>+B11+B12</f>
        <v>1343611.6099999999</v>
      </c>
      <c r="C13" s="97">
        <f>+C11+C12</f>
        <v>3212831.79</v>
      </c>
      <c r="D13" s="97">
        <f>+D11+D12</f>
        <v>1556055.45</v>
      </c>
      <c r="E13" s="97">
        <f>+D13/B13*100</f>
        <v>115.81140252278708</v>
      </c>
      <c r="F13" s="97">
        <f>+D13/C13*100</f>
        <v>48.432521579351032</v>
      </c>
    </row>
    <row r="14" spans="1:6" s="99" customFormat="1" ht="14" x14ac:dyDescent="0.3">
      <c r="A14" s="98" t="s">
        <v>165</v>
      </c>
      <c r="B14" s="128">
        <f>+B10-B13</f>
        <v>-1492.839999999851</v>
      </c>
      <c r="C14" s="128">
        <f>+C10-C13</f>
        <v>457500.50999999978</v>
      </c>
      <c r="D14" s="128">
        <f>+D10-D13</f>
        <v>-17266.040000000037</v>
      </c>
      <c r="E14" s="125">
        <f>+D14/B14*100</f>
        <v>1156.5901235230674</v>
      </c>
      <c r="F14" s="125">
        <f>+D14/C14*100</f>
        <v>-3.7739936071328195</v>
      </c>
    </row>
    <row r="15" spans="1:6" s="99" customFormat="1" ht="14" x14ac:dyDescent="0.3">
      <c r="A15" s="100"/>
      <c r="B15" s="101"/>
      <c r="C15" s="101"/>
      <c r="D15" s="101"/>
      <c r="E15" s="101"/>
      <c r="F15" s="102"/>
    </row>
    <row r="18" spans="1:6" ht="17.5" x14ac:dyDescent="0.25">
      <c r="A18" s="197" t="s">
        <v>6</v>
      </c>
      <c r="B18" s="197"/>
      <c r="C18" s="197"/>
      <c r="D18" s="197"/>
      <c r="E18" s="197"/>
      <c r="F18" s="197"/>
    </row>
    <row r="19" spans="1:6" ht="34.5" x14ac:dyDescent="0.25">
      <c r="A19" s="87" t="s">
        <v>0</v>
      </c>
      <c r="B19" s="88" t="str">
        <f>+B6</f>
        <v>Ostvarenje/Izvršenje 1.1.-30.6.2023. godine            (1)</v>
      </c>
      <c r="C19" s="88" t="s">
        <v>177</v>
      </c>
      <c r="D19" s="88" t="str">
        <f>+D6</f>
        <v>Ostvarenje/Izvršenje 1.1.-30.6.2024.  godine        (3.)</v>
      </c>
      <c r="E19" s="88" t="s">
        <v>174</v>
      </c>
      <c r="F19" s="88" t="s">
        <v>176</v>
      </c>
    </row>
    <row r="20" spans="1:6" ht="13.5" x14ac:dyDescent="0.25">
      <c r="A20" s="103" t="s">
        <v>166</v>
      </c>
      <c r="B20" s="104"/>
      <c r="C20" s="104"/>
      <c r="D20" s="104"/>
      <c r="E20" s="104"/>
      <c r="F20" s="104"/>
    </row>
    <row r="21" spans="1:6" ht="14" x14ac:dyDescent="0.3">
      <c r="A21" s="105" t="s">
        <v>167</v>
      </c>
      <c r="B21" s="106">
        <v>0</v>
      </c>
      <c r="C21" s="107">
        <v>0</v>
      </c>
      <c r="D21" s="107">
        <v>0</v>
      </c>
      <c r="E21" s="107">
        <v>0</v>
      </c>
      <c r="F21" s="163" t="e">
        <f>+D21/C21*100</f>
        <v>#DIV/0!</v>
      </c>
    </row>
    <row r="22" spans="1:6" s="110" customFormat="1" ht="14" x14ac:dyDescent="0.3">
      <c r="A22" s="108" t="s">
        <v>168</v>
      </c>
      <c r="B22" s="109">
        <v>0</v>
      </c>
      <c r="C22" s="109">
        <v>430332.69</v>
      </c>
      <c r="D22" s="109">
        <v>430332.69</v>
      </c>
      <c r="E22" s="109">
        <v>0</v>
      </c>
      <c r="F22" s="164">
        <v>0</v>
      </c>
    </row>
    <row r="23" spans="1:6" s="110" customFormat="1" ht="14" x14ac:dyDescent="0.3">
      <c r="A23" s="111" t="s">
        <v>169</v>
      </c>
      <c r="B23" s="124">
        <f>+B21-B22</f>
        <v>0</v>
      </c>
      <c r="C23" s="124">
        <f>+C21-C22</f>
        <v>-430332.69</v>
      </c>
      <c r="D23" s="124">
        <f>+D21-D22</f>
        <v>-430332.69</v>
      </c>
      <c r="E23" s="124">
        <v>0</v>
      </c>
      <c r="F23" s="165">
        <f>+D23/C23*100</f>
        <v>100</v>
      </c>
    </row>
    <row r="24" spans="1:6" s="110" customFormat="1" ht="14" x14ac:dyDescent="0.3">
      <c r="A24" s="112"/>
      <c r="B24" s="113"/>
      <c r="C24" s="113"/>
      <c r="D24" s="113"/>
      <c r="E24" s="113"/>
      <c r="F24" s="113"/>
    </row>
    <row r="25" spans="1:6" s="110" customFormat="1" ht="14" hidden="1" x14ac:dyDescent="0.3">
      <c r="A25" s="112"/>
      <c r="B25" s="113"/>
      <c r="C25" s="113"/>
      <c r="D25" s="113"/>
      <c r="E25" s="113"/>
      <c r="F25" s="113"/>
    </row>
    <row r="26" spans="1:6" ht="17.5" x14ac:dyDescent="0.35">
      <c r="A26" s="198" t="s">
        <v>170</v>
      </c>
      <c r="B26" s="198"/>
      <c r="C26" s="198"/>
      <c r="D26" s="198"/>
      <c r="E26" s="198"/>
      <c r="F26" s="198"/>
    </row>
    <row r="27" spans="1:6" s="114" customFormat="1" ht="34.5" x14ac:dyDescent="0.35">
      <c r="A27" s="87"/>
      <c r="B27" s="88" t="str">
        <f>+B6</f>
        <v>Ostvarenje/Izvršenje 1.1.-30.6.2023. godine            (1)</v>
      </c>
      <c r="C27" s="88" t="s">
        <v>177</v>
      </c>
      <c r="D27" s="88" t="str">
        <f>+D6</f>
        <v>Ostvarenje/Izvršenje 1.1.-30.6.2024.  godine        (3.)</v>
      </c>
      <c r="E27" s="88" t="s">
        <v>174</v>
      </c>
      <c r="F27" s="88" t="s">
        <v>176</v>
      </c>
    </row>
    <row r="28" spans="1:6" s="114" customFormat="1" ht="17.5" x14ac:dyDescent="0.35">
      <c r="A28" s="115" t="s">
        <v>171</v>
      </c>
      <c r="B28" s="129">
        <f>+B29-B30</f>
        <v>-15837.43</v>
      </c>
      <c r="C28" s="129">
        <f>+C29-C30</f>
        <v>-27167.820000000007</v>
      </c>
      <c r="D28" s="129">
        <f>+D29-D30</f>
        <v>-28399.940000000002</v>
      </c>
      <c r="E28" s="116">
        <f>+D28/B28*100</f>
        <v>179.32164498911754</v>
      </c>
      <c r="F28" s="116">
        <f>+D28/C28*100</f>
        <v>104.53521850483401</v>
      </c>
    </row>
    <row r="29" spans="1:6" s="119" customFormat="1" ht="28.5" x14ac:dyDescent="0.35">
      <c r="A29" s="117" t="s">
        <v>172</v>
      </c>
      <c r="B29" s="118">
        <v>15316.8</v>
      </c>
      <c r="C29" s="118">
        <v>433451.12</v>
      </c>
      <c r="D29" s="118">
        <v>459994.97</v>
      </c>
      <c r="E29" s="118">
        <f>+D29/B29*100</f>
        <v>3003.2054345555207</v>
      </c>
      <c r="F29" s="118">
        <f>+D29/C29*100</f>
        <v>106.12383929242124</v>
      </c>
    </row>
    <row r="30" spans="1:6" s="120" customFormat="1" ht="14" x14ac:dyDescent="0.3">
      <c r="A30" s="117" t="s">
        <v>173</v>
      </c>
      <c r="B30" s="118">
        <v>31154.23</v>
      </c>
      <c r="C30" s="118">
        <v>460618.94</v>
      </c>
      <c r="D30" s="118">
        <v>488394.91</v>
      </c>
      <c r="E30" s="118">
        <f>+D30/B30*100</f>
        <v>1567.6680502134059</v>
      </c>
      <c r="F30" s="118">
        <f>+D30/C30*100</f>
        <v>106.03014066247471</v>
      </c>
    </row>
    <row r="31" spans="1:6" ht="12.5" x14ac:dyDescent="0.25">
      <c r="A31" s="121"/>
    </row>
    <row r="32" spans="1:6" x14ac:dyDescent="0.25">
      <c r="D32" s="122"/>
    </row>
    <row r="34" spans="4:4" ht="13.5" x14ac:dyDescent="0.3">
      <c r="D34" s="123"/>
    </row>
  </sheetData>
  <mergeCells count="5">
    <mergeCell ref="A1:F1"/>
    <mergeCell ref="A3:F3"/>
    <mergeCell ref="A5:F5"/>
    <mergeCell ref="A18:F18"/>
    <mergeCell ref="A26:F26"/>
  </mergeCells>
  <pageMargins left="0.70866141732283472" right="0.70866141732283472" top="0.74803149606299213" bottom="0.74803149606299213" header="0.31496062992125984" footer="0.31496062992125984"/>
  <pageSetup paperSize="9" scale="8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07"/>
  <sheetViews>
    <sheetView topLeftCell="A2" zoomScaleNormal="100" workbookViewId="0">
      <selection activeCell="H18" sqref="H18"/>
    </sheetView>
  </sheetViews>
  <sheetFormatPr defaultColWidth="9.1796875" defaultRowHeight="11.5" x14ac:dyDescent="0.25"/>
  <cols>
    <col min="1" max="1" width="52.81640625" style="1" customWidth="1"/>
    <col min="2" max="2" width="21.453125" style="1" customWidth="1"/>
    <col min="3" max="3" width="26.1796875" style="1" customWidth="1"/>
    <col min="4" max="4" width="21.453125" style="1" customWidth="1"/>
    <col min="5" max="5" width="19.1796875" style="1" customWidth="1"/>
    <col min="6" max="6" width="19.26953125" style="1" customWidth="1"/>
    <col min="7" max="16384" width="9.1796875" style="1"/>
  </cols>
  <sheetData>
    <row r="1" spans="1:7" ht="15.5" x14ac:dyDescent="0.25">
      <c r="A1" s="199" t="s">
        <v>7</v>
      </c>
      <c r="B1" s="199"/>
      <c r="C1" s="199"/>
      <c r="D1" s="199"/>
      <c r="E1" s="199"/>
      <c r="F1" s="199"/>
      <c r="G1" s="199"/>
    </row>
    <row r="2" spans="1:7" ht="15.5" x14ac:dyDescent="0.25">
      <c r="A2" s="199" t="s">
        <v>93</v>
      </c>
      <c r="B2" s="199"/>
      <c r="C2" s="199"/>
      <c r="D2" s="199"/>
      <c r="E2" s="199"/>
      <c r="F2" s="199"/>
      <c r="G2" s="199"/>
    </row>
    <row r="4" spans="1:7" ht="15.5" x14ac:dyDescent="0.25">
      <c r="A4" s="199" t="s">
        <v>94</v>
      </c>
      <c r="B4" s="199"/>
      <c r="C4" s="199"/>
      <c r="D4" s="199"/>
      <c r="E4" s="199"/>
      <c r="F4" s="199"/>
      <c r="G4" s="199"/>
    </row>
    <row r="6" spans="1:7" ht="12" thickBot="1" x14ac:dyDescent="0.3"/>
    <row r="7" spans="1:7" ht="52.5" customHeight="1" thickBot="1" x14ac:dyDescent="0.3">
      <c r="A7" s="78" t="s">
        <v>0</v>
      </c>
      <c r="B7" s="15" t="s">
        <v>191</v>
      </c>
      <c r="C7" s="15" t="s">
        <v>192</v>
      </c>
      <c r="D7" s="15" t="s">
        <v>190</v>
      </c>
      <c r="E7" s="15" t="s">
        <v>141</v>
      </c>
      <c r="F7" s="15" t="s">
        <v>141</v>
      </c>
    </row>
    <row r="8" spans="1:7" ht="22.5" customHeight="1" x14ac:dyDescent="0.25">
      <c r="A8" s="79">
        <v>1</v>
      </c>
      <c r="B8" s="16">
        <v>2</v>
      </c>
      <c r="C8" s="16">
        <v>3</v>
      </c>
      <c r="D8" s="16">
        <v>4</v>
      </c>
      <c r="E8" s="16" t="s">
        <v>140</v>
      </c>
      <c r="F8" s="16" t="s">
        <v>142</v>
      </c>
    </row>
    <row r="9" spans="1:7" ht="13" x14ac:dyDescent="0.3">
      <c r="A9" s="80" t="s">
        <v>1</v>
      </c>
      <c r="B9" s="64">
        <f>+B10+B16+B19+B22+B28</f>
        <v>1342118.7700000003</v>
      </c>
      <c r="C9" s="64">
        <v>3670332.3</v>
      </c>
      <c r="D9" s="64">
        <v>1538789.41</v>
      </c>
      <c r="E9" s="135">
        <v>114.65</v>
      </c>
      <c r="F9" s="136">
        <v>41.93</v>
      </c>
    </row>
    <row r="10" spans="1:7" ht="26" x14ac:dyDescent="0.3">
      <c r="A10" s="174" t="s">
        <v>9</v>
      </c>
      <c r="B10" s="169">
        <v>1161180.6200000001</v>
      </c>
      <c r="C10" s="169">
        <v>3439008.02</v>
      </c>
      <c r="D10" s="169">
        <v>1437583.97</v>
      </c>
      <c r="E10" s="170">
        <v>123.8</v>
      </c>
      <c r="F10" s="170">
        <v>41.8</v>
      </c>
    </row>
    <row r="11" spans="1:7" ht="25" x14ac:dyDescent="0.25">
      <c r="A11" s="175" t="s">
        <v>10</v>
      </c>
      <c r="B11" s="55">
        <v>1161180.6200000001</v>
      </c>
      <c r="C11" s="55">
        <v>2981767.34</v>
      </c>
      <c r="D11" s="55">
        <v>1437583.97</v>
      </c>
      <c r="E11" s="57">
        <v>123.8</v>
      </c>
      <c r="F11" s="57">
        <v>48.21</v>
      </c>
    </row>
    <row r="12" spans="1:7" ht="25" x14ac:dyDescent="0.25">
      <c r="A12" s="176" t="s">
        <v>11</v>
      </c>
      <c r="B12" s="55">
        <v>1161180.6200000001</v>
      </c>
      <c r="C12" s="55">
        <v>2981634.62</v>
      </c>
      <c r="D12" s="55">
        <v>1437583.97</v>
      </c>
      <c r="E12" s="57">
        <v>123.8</v>
      </c>
      <c r="F12" s="57">
        <v>48.21</v>
      </c>
    </row>
    <row r="13" spans="1:7" ht="25" x14ac:dyDescent="0.25">
      <c r="A13" s="176" t="s">
        <v>12</v>
      </c>
      <c r="B13" s="56"/>
      <c r="C13" s="57">
        <v>132.72</v>
      </c>
      <c r="D13" s="56"/>
      <c r="E13" s="56"/>
      <c r="F13" s="56"/>
    </row>
    <row r="14" spans="1:7" ht="12.5" x14ac:dyDescent="0.25">
      <c r="A14" s="175" t="s">
        <v>13</v>
      </c>
      <c r="B14" s="56"/>
      <c r="C14" s="55">
        <v>457240.68</v>
      </c>
      <c r="D14" s="56"/>
      <c r="E14" s="56"/>
      <c r="F14" s="56"/>
    </row>
    <row r="15" spans="1:7" ht="12.5" x14ac:dyDescent="0.25">
      <c r="A15" s="176" t="s">
        <v>14</v>
      </c>
      <c r="B15" s="56"/>
      <c r="C15" s="55">
        <v>457240.68</v>
      </c>
      <c r="D15" s="56"/>
      <c r="E15" s="56"/>
      <c r="F15" s="56"/>
    </row>
    <row r="16" spans="1:7" ht="13" x14ac:dyDescent="0.3">
      <c r="A16" s="174" t="s">
        <v>15</v>
      </c>
      <c r="B16" s="168"/>
      <c r="C16" s="170">
        <v>3</v>
      </c>
      <c r="D16" s="170">
        <v>0.75</v>
      </c>
      <c r="E16" s="168"/>
      <c r="F16" s="170">
        <v>25</v>
      </c>
    </row>
    <row r="17" spans="1:6" ht="12.5" x14ac:dyDescent="0.25">
      <c r="A17" s="175" t="s">
        <v>16</v>
      </c>
      <c r="B17" s="56"/>
      <c r="C17" s="57">
        <v>3</v>
      </c>
      <c r="D17" s="57">
        <v>0.75</v>
      </c>
      <c r="E17" s="56"/>
      <c r="F17" s="57">
        <v>25</v>
      </c>
    </row>
    <row r="18" spans="1:6" ht="12.5" x14ac:dyDescent="0.25">
      <c r="A18" s="176" t="s">
        <v>17</v>
      </c>
      <c r="B18" s="56"/>
      <c r="C18" s="57">
        <v>3</v>
      </c>
      <c r="D18" s="57">
        <v>0.75</v>
      </c>
      <c r="E18" s="56"/>
      <c r="F18" s="57">
        <v>25</v>
      </c>
    </row>
    <row r="19" spans="1:6" ht="26" x14ac:dyDescent="0.3">
      <c r="A19" s="174" t="s">
        <v>18</v>
      </c>
      <c r="B19" s="169">
        <v>1111.78</v>
      </c>
      <c r="C19" s="169">
        <v>34150.660000000003</v>
      </c>
      <c r="D19" s="169">
        <v>7068.22</v>
      </c>
      <c r="E19" s="170">
        <v>635.76</v>
      </c>
      <c r="F19" s="170">
        <v>20.7</v>
      </c>
    </row>
    <row r="20" spans="1:6" ht="12.5" x14ac:dyDescent="0.25">
      <c r="A20" s="175" t="s">
        <v>19</v>
      </c>
      <c r="B20" s="55">
        <v>1111.78</v>
      </c>
      <c r="C20" s="55">
        <v>34150.660000000003</v>
      </c>
      <c r="D20" s="55">
        <v>7068.22</v>
      </c>
      <c r="E20" s="57">
        <v>635.76</v>
      </c>
      <c r="F20" s="57">
        <v>20.7</v>
      </c>
    </row>
    <row r="21" spans="1:6" ht="12.5" x14ac:dyDescent="0.25">
      <c r="A21" s="176" t="s">
        <v>20</v>
      </c>
      <c r="B21" s="55">
        <v>1111.78</v>
      </c>
      <c r="C21" s="55">
        <v>34150.660000000003</v>
      </c>
      <c r="D21" s="55">
        <v>7068.22</v>
      </c>
      <c r="E21" s="57">
        <v>635.76</v>
      </c>
      <c r="F21" s="57">
        <v>20.7</v>
      </c>
    </row>
    <row r="22" spans="1:6" ht="39" x14ac:dyDescent="0.3">
      <c r="A22" s="174" t="s">
        <v>21</v>
      </c>
      <c r="B22" s="169">
        <v>7556.58</v>
      </c>
      <c r="C22" s="169">
        <v>16819.97</v>
      </c>
      <c r="D22" s="169">
        <v>8681.7900000000009</v>
      </c>
      <c r="E22" s="170">
        <v>114.89</v>
      </c>
      <c r="F22" s="170">
        <v>51.62</v>
      </c>
    </row>
    <row r="23" spans="1:6" ht="25" x14ac:dyDescent="0.25">
      <c r="A23" s="175" t="s">
        <v>22</v>
      </c>
      <c r="B23" s="55">
        <v>4927.7700000000004</v>
      </c>
      <c r="C23" s="55">
        <v>14969.36</v>
      </c>
      <c r="D23" s="55">
        <v>7693.64</v>
      </c>
      <c r="E23" s="57">
        <v>156.13</v>
      </c>
      <c r="F23" s="57">
        <v>51.4</v>
      </c>
    </row>
    <row r="24" spans="1:6" ht="12.5" x14ac:dyDescent="0.25">
      <c r="A24" s="176" t="s">
        <v>23</v>
      </c>
      <c r="B24" s="55">
        <v>4927.7700000000004</v>
      </c>
      <c r="C24" s="55">
        <v>14969.36</v>
      </c>
      <c r="D24" s="55">
        <v>7693.64</v>
      </c>
      <c r="E24" s="57">
        <v>156.13</v>
      </c>
      <c r="F24" s="57">
        <v>51.4</v>
      </c>
    </row>
    <row r="25" spans="1:6" ht="25" x14ac:dyDescent="0.25">
      <c r="A25" s="175" t="s">
        <v>24</v>
      </c>
      <c r="B25" s="55">
        <v>2628.81</v>
      </c>
      <c r="C25" s="55">
        <v>1850.61</v>
      </c>
      <c r="D25" s="57">
        <v>988.15</v>
      </c>
      <c r="E25" s="57">
        <v>37.590000000000003</v>
      </c>
      <c r="F25" s="57">
        <v>53.4</v>
      </c>
    </row>
    <row r="26" spans="1:6" ht="12.5" x14ac:dyDescent="0.25">
      <c r="A26" s="176" t="s">
        <v>25</v>
      </c>
      <c r="B26" s="55">
        <v>1240.08</v>
      </c>
      <c r="C26" s="55">
        <v>1319.72</v>
      </c>
      <c r="D26" s="57">
        <v>144.15</v>
      </c>
      <c r="E26" s="57">
        <v>11.62</v>
      </c>
      <c r="F26" s="57">
        <v>10.92</v>
      </c>
    </row>
    <row r="27" spans="1:6" ht="12.5" x14ac:dyDescent="0.25">
      <c r="A27" s="176" t="s">
        <v>26</v>
      </c>
      <c r="B27" s="55">
        <v>1388.73</v>
      </c>
      <c r="C27" s="57">
        <v>530.89</v>
      </c>
      <c r="D27" s="57">
        <v>844</v>
      </c>
      <c r="E27" s="57">
        <v>60.77</v>
      </c>
      <c r="F27" s="57">
        <v>158.97999999999999</v>
      </c>
    </row>
    <row r="28" spans="1:6" ht="26" x14ac:dyDescent="0.3">
      <c r="A28" s="174" t="s">
        <v>27</v>
      </c>
      <c r="B28" s="169">
        <f>+B29</f>
        <v>172269.79</v>
      </c>
      <c r="C28" s="169">
        <v>180350.65</v>
      </c>
      <c r="D28" s="169">
        <v>85454.68</v>
      </c>
      <c r="E28" s="169">
        <f>+D28/B28*100</f>
        <v>49.605145510422915</v>
      </c>
      <c r="F28" s="170">
        <v>47.38</v>
      </c>
    </row>
    <row r="29" spans="1:6" ht="25" x14ac:dyDescent="0.25">
      <c r="A29" s="175" t="s">
        <v>28</v>
      </c>
      <c r="B29" s="55">
        <f>+B30+B31</f>
        <v>172269.79</v>
      </c>
      <c r="C29" s="55">
        <v>180350.65</v>
      </c>
      <c r="D29" s="55">
        <v>85454.68</v>
      </c>
      <c r="E29" s="55">
        <f>+D29/B29*100</f>
        <v>49.605145510422915</v>
      </c>
      <c r="F29" s="57">
        <v>47.38</v>
      </c>
    </row>
    <row r="30" spans="1:6" ht="25" x14ac:dyDescent="0.25">
      <c r="A30" s="176" t="s">
        <v>29</v>
      </c>
      <c r="B30" s="55">
        <f>171814.45-74.22</f>
        <v>171740.23</v>
      </c>
      <c r="C30" s="55">
        <v>180350.65</v>
      </c>
      <c r="D30" s="55">
        <v>85454.68</v>
      </c>
      <c r="E30" s="55">
        <f>+D30/B30*100</f>
        <v>49.758102687995695</v>
      </c>
      <c r="F30" s="57">
        <v>47.38</v>
      </c>
    </row>
    <row r="31" spans="1:6" ht="25" x14ac:dyDescent="0.25">
      <c r="A31" s="176" t="s">
        <v>30</v>
      </c>
      <c r="B31" s="57">
        <v>529.55999999999995</v>
      </c>
      <c r="C31" s="56"/>
      <c r="D31" s="56"/>
      <c r="E31" s="56"/>
      <c r="F31" s="56"/>
    </row>
    <row r="32" spans="1:6" ht="13" x14ac:dyDescent="0.3">
      <c r="A32" s="80" t="s">
        <v>2</v>
      </c>
      <c r="B32" s="64">
        <f>+B9</f>
        <v>1342118.7700000003</v>
      </c>
      <c r="C32" s="64">
        <v>3670332.3</v>
      </c>
      <c r="D32" s="64">
        <v>1538789.41</v>
      </c>
      <c r="E32" s="135">
        <v>114.65</v>
      </c>
      <c r="F32" s="172">
        <v>41.93</v>
      </c>
    </row>
    <row r="33" spans="1:7" ht="13" x14ac:dyDescent="0.3">
      <c r="A33" s="7"/>
      <c r="B33" s="8"/>
      <c r="C33" s="8"/>
      <c r="D33" s="8"/>
      <c r="E33" s="9"/>
      <c r="F33" s="10"/>
    </row>
    <row r="34" spans="1:7" ht="13" x14ac:dyDescent="0.3">
      <c r="A34" s="11"/>
      <c r="B34" s="12"/>
      <c r="C34" s="12"/>
      <c r="D34" s="12"/>
      <c r="E34" s="13"/>
      <c r="F34" s="14"/>
    </row>
    <row r="35" spans="1:7" ht="13" x14ac:dyDescent="0.3">
      <c r="A35" s="11"/>
      <c r="B35" s="12"/>
      <c r="C35" s="12"/>
      <c r="D35" s="12"/>
      <c r="E35" s="13"/>
      <c r="F35" s="14"/>
    </row>
    <row r="36" spans="1:7" ht="15.5" x14ac:dyDescent="0.25">
      <c r="A36" s="199" t="s">
        <v>95</v>
      </c>
      <c r="B36" s="200"/>
      <c r="C36" s="200"/>
      <c r="D36" s="200"/>
      <c r="E36" s="200"/>
      <c r="F36" s="200"/>
      <c r="G36" s="200"/>
    </row>
    <row r="37" spans="1:7" ht="16" thickBot="1" x14ac:dyDescent="0.3">
      <c r="A37" s="126"/>
      <c r="B37" s="127"/>
      <c r="C37" s="127"/>
      <c r="D37" s="127"/>
      <c r="E37" s="127"/>
      <c r="F37" s="127"/>
      <c r="G37" s="127"/>
    </row>
    <row r="38" spans="1:7" ht="49.5" customHeight="1" thickBot="1" x14ac:dyDescent="0.3">
      <c r="A38" s="15" t="s">
        <v>0</v>
      </c>
      <c r="B38" s="15" t="s">
        <v>191</v>
      </c>
      <c r="C38" s="15" t="s">
        <v>192</v>
      </c>
      <c r="D38" s="15" t="s">
        <v>190</v>
      </c>
      <c r="E38" s="15" t="s">
        <v>141</v>
      </c>
      <c r="F38" s="15" t="s">
        <v>141</v>
      </c>
    </row>
    <row r="39" spans="1:7" ht="13.5" x14ac:dyDescent="0.25">
      <c r="A39" s="177">
        <v>1</v>
      </c>
      <c r="B39" s="16">
        <v>2</v>
      </c>
      <c r="C39" s="16">
        <v>3</v>
      </c>
      <c r="D39" s="16">
        <v>4</v>
      </c>
      <c r="E39" s="16" t="s">
        <v>140</v>
      </c>
      <c r="F39" s="16" t="s">
        <v>142</v>
      </c>
    </row>
    <row r="40" spans="1:7" ht="13" x14ac:dyDescent="0.3">
      <c r="A40" s="178" t="s">
        <v>3</v>
      </c>
      <c r="B40" s="64">
        <v>1340635.44</v>
      </c>
      <c r="C40" s="64">
        <v>3209782.71</v>
      </c>
      <c r="D40" s="64">
        <v>1555150.45</v>
      </c>
      <c r="E40" s="135">
        <v>116</v>
      </c>
      <c r="F40" s="136">
        <v>48.45</v>
      </c>
    </row>
    <row r="41" spans="1:7" ht="13" x14ac:dyDescent="0.3">
      <c r="A41" s="179" t="s">
        <v>31</v>
      </c>
      <c r="B41" s="169">
        <v>1122635.3700000001</v>
      </c>
      <c r="C41" s="169">
        <v>2972988.48</v>
      </c>
      <c r="D41" s="169">
        <v>1435380.91</v>
      </c>
      <c r="E41" s="170">
        <v>127.86</v>
      </c>
      <c r="F41" s="167">
        <v>48.28</v>
      </c>
    </row>
    <row r="42" spans="1:7" ht="12.5" x14ac:dyDescent="0.25">
      <c r="A42" s="180" t="s">
        <v>32</v>
      </c>
      <c r="B42" s="55">
        <v>933024.79</v>
      </c>
      <c r="C42" s="55">
        <v>2488100.12</v>
      </c>
      <c r="D42" s="55">
        <v>1190976.6499999999</v>
      </c>
      <c r="E42" s="57">
        <v>127.65</v>
      </c>
      <c r="F42" s="130">
        <v>47.87</v>
      </c>
    </row>
    <row r="43" spans="1:7" ht="12.5" x14ac:dyDescent="0.25">
      <c r="A43" s="181" t="s">
        <v>33</v>
      </c>
      <c r="B43" s="55">
        <v>911660.05</v>
      </c>
      <c r="C43" s="55">
        <v>2411242.69</v>
      </c>
      <c r="D43" s="55">
        <v>1159489.23</v>
      </c>
      <c r="E43" s="57">
        <v>127.18</v>
      </c>
      <c r="F43" s="130">
        <v>48.09</v>
      </c>
    </row>
    <row r="44" spans="1:7" ht="12.5" x14ac:dyDescent="0.25">
      <c r="A44" s="181" t="s">
        <v>34</v>
      </c>
      <c r="B44" s="55">
        <v>21364.74</v>
      </c>
      <c r="C44" s="55">
        <v>76857.429999999993</v>
      </c>
      <c r="D44" s="55">
        <v>31487.42</v>
      </c>
      <c r="E44" s="57">
        <v>147.38</v>
      </c>
      <c r="F44" s="130">
        <v>40.97</v>
      </c>
    </row>
    <row r="45" spans="1:7" ht="12.5" x14ac:dyDescent="0.25">
      <c r="A45" s="180" t="s">
        <v>35</v>
      </c>
      <c r="B45" s="55">
        <v>35545.75</v>
      </c>
      <c r="C45" s="55">
        <v>74080.66</v>
      </c>
      <c r="D45" s="55">
        <v>47776.71</v>
      </c>
      <c r="E45" s="57">
        <v>134.41</v>
      </c>
      <c r="F45" s="130">
        <v>64.489999999999995</v>
      </c>
    </row>
    <row r="46" spans="1:7" ht="12.5" x14ac:dyDescent="0.25">
      <c r="A46" s="181" t="s">
        <v>36</v>
      </c>
      <c r="B46" s="55">
        <v>35545.75</v>
      </c>
      <c r="C46" s="55">
        <v>74080.66</v>
      </c>
      <c r="D46" s="55">
        <v>47776.71</v>
      </c>
      <c r="E46" s="57">
        <v>134.41</v>
      </c>
      <c r="F46" s="130">
        <v>64.489999999999995</v>
      </c>
    </row>
    <row r="47" spans="1:7" ht="12.5" x14ac:dyDescent="0.25">
      <c r="A47" s="180" t="s">
        <v>37</v>
      </c>
      <c r="B47" s="55">
        <v>154064.82999999999</v>
      </c>
      <c r="C47" s="55">
        <v>410807.7</v>
      </c>
      <c r="D47" s="55">
        <v>196627.55</v>
      </c>
      <c r="E47" s="57">
        <v>127.63</v>
      </c>
      <c r="F47" s="130">
        <v>47.86</v>
      </c>
    </row>
    <row r="48" spans="1:7" ht="12.5" x14ac:dyDescent="0.25">
      <c r="A48" s="181" t="s">
        <v>38</v>
      </c>
      <c r="B48" s="55">
        <v>154048.57999999999</v>
      </c>
      <c r="C48" s="55">
        <v>410652.97</v>
      </c>
      <c r="D48" s="55">
        <v>196627.55</v>
      </c>
      <c r="E48" s="57">
        <v>127.64</v>
      </c>
      <c r="F48" s="130">
        <v>47.88</v>
      </c>
    </row>
    <row r="49" spans="1:6" ht="25" x14ac:dyDescent="0.25">
      <c r="A49" s="181" t="s">
        <v>39</v>
      </c>
      <c r="B49" s="57">
        <v>16.25</v>
      </c>
      <c r="C49" s="57">
        <v>154.72999999999999</v>
      </c>
      <c r="D49" s="56"/>
      <c r="E49" s="56"/>
      <c r="F49" s="131"/>
    </row>
    <row r="50" spans="1:6" ht="13" x14ac:dyDescent="0.3">
      <c r="A50" s="179" t="s">
        <v>40</v>
      </c>
      <c r="B50" s="169">
        <v>213809.85</v>
      </c>
      <c r="C50" s="169">
        <v>224794.02</v>
      </c>
      <c r="D50" s="169">
        <v>116678.01</v>
      </c>
      <c r="E50" s="170">
        <v>54.57</v>
      </c>
      <c r="F50" s="167">
        <v>51.9</v>
      </c>
    </row>
    <row r="51" spans="1:6" ht="12.5" x14ac:dyDescent="0.25">
      <c r="A51" s="180" t="s">
        <v>41</v>
      </c>
      <c r="B51" s="55">
        <v>41009.81</v>
      </c>
      <c r="C51" s="55">
        <v>56400.27</v>
      </c>
      <c r="D51" s="55">
        <v>44419.38</v>
      </c>
      <c r="E51" s="57">
        <v>108.31</v>
      </c>
      <c r="F51" s="130">
        <v>78.760000000000005</v>
      </c>
    </row>
    <row r="52" spans="1:6" ht="12.5" x14ac:dyDescent="0.25">
      <c r="A52" s="181" t="s">
        <v>42</v>
      </c>
      <c r="B52" s="55">
        <v>8672.6</v>
      </c>
      <c r="C52" s="55">
        <v>13434.07</v>
      </c>
      <c r="D52" s="55">
        <v>7126.89</v>
      </c>
      <c r="E52" s="57">
        <v>82.18</v>
      </c>
      <c r="F52" s="130">
        <v>53.05</v>
      </c>
    </row>
    <row r="53" spans="1:6" ht="12.5" x14ac:dyDescent="0.25">
      <c r="A53" s="181" t="s">
        <v>43</v>
      </c>
      <c r="B53" s="55">
        <v>32099.01</v>
      </c>
      <c r="C53" s="55">
        <v>41805.769999999997</v>
      </c>
      <c r="D53" s="55">
        <v>36914.39</v>
      </c>
      <c r="E53" s="57">
        <v>115</v>
      </c>
      <c r="F53" s="130">
        <v>88.3</v>
      </c>
    </row>
    <row r="54" spans="1:6" ht="12.5" x14ac:dyDescent="0.25">
      <c r="A54" s="181" t="s">
        <v>44</v>
      </c>
      <c r="B54" s="57">
        <v>221</v>
      </c>
      <c r="C54" s="57">
        <v>881.71</v>
      </c>
      <c r="D54" s="57">
        <v>378.1</v>
      </c>
      <c r="E54" s="57">
        <v>171.09</v>
      </c>
      <c r="F54" s="130">
        <v>42.88</v>
      </c>
    </row>
    <row r="55" spans="1:6" ht="12.5" x14ac:dyDescent="0.25">
      <c r="A55" s="181" t="s">
        <v>45</v>
      </c>
      <c r="B55" s="57">
        <v>17.2</v>
      </c>
      <c r="C55" s="57">
        <v>278.72000000000003</v>
      </c>
      <c r="D55" s="56"/>
      <c r="E55" s="56"/>
      <c r="F55" s="131"/>
    </row>
    <row r="56" spans="1:6" ht="12.5" x14ac:dyDescent="0.25">
      <c r="A56" s="180" t="s">
        <v>46</v>
      </c>
      <c r="B56" s="55">
        <v>57636.76</v>
      </c>
      <c r="C56" s="55">
        <v>98238.77</v>
      </c>
      <c r="D56" s="55">
        <v>34391.22</v>
      </c>
      <c r="E56" s="57">
        <v>59.67</v>
      </c>
      <c r="F56" s="130">
        <v>35.01</v>
      </c>
    </row>
    <row r="57" spans="1:6" ht="12.5" x14ac:dyDescent="0.25">
      <c r="A57" s="181" t="s">
        <v>47</v>
      </c>
      <c r="B57" s="55">
        <v>8760.82</v>
      </c>
      <c r="C57" s="55">
        <v>12949.03</v>
      </c>
      <c r="D57" s="55">
        <v>10918.68</v>
      </c>
      <c r="E57" s="57">
        <v>124.63</v>
      </c>
      <c r="F57" s="130">
        <v>84.32</v>
      </c>
    </row>
    <row r="58" spans="1:6" ht="12.5" x14ac:dyDescent="0.25">
      <c r="A58" s="181" t="s">
        <v>48</v>
      </c>
      <c r="B58" s="55">
        <v>6763.47</v>
      </c>
      <c r="C58" s="55">
        <v>17602.88</v>
      </c>
      <c r="D58" s="55">
        <v>10467.51</v>
      </c>
      <c r="E58" s="57">
        <v>154.77000000000001</v>
      </c>
      <c r="F58" s="130">
        <v>59.46</v>
      </c>
    </row>
    <row r="59" spans="1:6" ht="12.5" x14ac:dyDescent="0.25">
      <c r="A59" s="181" t="s">
        <v>49</v>
      </c>
      <c r="B59" s="55">
        <v>39262.959999999999</v>
      </c>
      <c r="C59" s="55">
        <v>62614.66</v>
      </c>
      <c r="D59" s="55">
        <v>10462.42</v>
      </c>
      <c r="E59" s="57">
        <v>26.65</v>
      </c>
      <c r="F59" s="130">
        <v>16.71</v>
      </c>
    </row>
    <row r="60" spans="1:6" ht="12.5" x14ac:dyDescent="0.25">
      <c r="A60" s="181" t="s">
        <v>50</v>
      </c>
      <c r="B60" s="55">
        <v>1683.1</v>
      </c>
      <c r="C60" s="55">
        <v>2482.0500000000002</v>
      </c>
      <c r="D60" s="55">
        <v>1481.73</v>
      </c>
      <c r="E60" s="57">
        <v>88.04</v>
      </c>
      <c r="F60" s="130">
        <v>59.7</v>
      </c>
    </row>
    <row r="61" spans="1:6" ht="12.5" x14ac:dyDescent="0.25">
      <c r="A61" s="181" t="s">
        <v>51</v>
      </c>
      <c r="B61" s="57">
        <v>872.59</v>
      </c>
      <c r="C61" s="55">
        <v>1892.9</v>
      </c>
      <c r="D61" s="57">
        <v>569.66</v>
      </c>
      <c r="E61" s="57">
        <v>65.28</v>
      </c>
      <c r="F61" s="130">
        <v>30.09</v>
      </c>
    </row>
    <row r="62" spans="1:6" ht="12.5" x14ac:dyDescent="0.25">
      <c r="A62" s="181" t="s">
        <v>52</v>
      </c>
      <c r="B62" s="57">
        <v>293.82</v>
      </c>
      <c r="C62" s="57">
        <v>697.25</v>
      </c>
      <c r="D62" s="57">
        <v>491.22</v>
      </c>
      <c r="E62" s="57">
        <v>167.18</v>
      </c>
      <c r="F62" s="130">
        <v>70.45</v>
      </c>
    </row>
    <row r="63" spans="1:6" ht="12.5" x14ac:dyDescent="0.25">
      <c r="A63" s="180" t="s">
        <v>53</v>
      </c>
      <c r="B63" s="55">
        <v>109895.98</v>
      </c>
      <c r="C63" s="55">
        <v>59323.45</v>
      </c>
      <c r="D63" s="55">
        <v>33630.81</v>
      </c>
      <c r="E63" s="57">
        <v>30.6</v>
      </c>
      <c r="F63" s="130">
        <v>56.69</v>
      </c>
    </row>
    <row r="64" spans="1:6" ht="12.5" x14ac:dyDescent="0.25">
      <c r="A64" s="181" t="s">
        <v>54</v>
      </c>
      <c r="B64" s="55">
        <v>1939.38</v>
      </c>
      <c r="C64" s="55">
        <v>4117.45</v>
      </c>
      <c r="D64" s="55">
        <v>1992.01</v>
      </c>
      <c r="E64" s="57">
        <v>102.71</v>
      </c>
      <c r="F64" s="130">
        <v>48.38</v>
      </c>
    </row>
    <row r="65" spans="1:6" ht="12.5" x14ac:dyDescent="0.25">
      <c r="A65" s="181" t="s">
        <v>55</v>
      </c>
      <c r="B65" s="55">
        <v>88702.2</v>
      </c>
      <c r="C65" s="55">
        <v>10263.42</v>
      </c>
      <c r="D65" s="55">
        <v>6356.65</v>
      </c>
      <c r="E65" s="57">
        <v>7.17</v>
      </c>
      <c r="F65" s="130">
        <v>61.94</v>
      </c>
    </row>
    <row r="66" spans="1:6" ht="12.5" x14ac:dyDescent="0.25">
      <c r="A66" s="181" t="s">
        <v>56</v>
      </c>
      <c r="B66" s="57">
        <v>248.85</v>
      </c>
      <c r="C66" s="57">
        <v>497.7</v>
      </c>
      <c r="D66" s="57">
        <v>740</v>
      </c>
      <c r="E66" s="57">
        <v>297.37</v>
      </c>
      <c r="F66" s="130">
        <v>148.68</v>
      </c>
    </row>
    <row r="67" spans="1:6" ht="12.5" x14ac:dyDescent="0.25">
      <c r="A67" s="181" t="s">
        <v>57</v>
      </c>
      <c r="B67" s="55">
        <v>11117.06</v>
      </c>
      <c r="C67" s="55">
        <v>23485.54</v>
      </c>
      <c r="D67" s="55">
        <v>12016.53</v>
      </c>
      <c r="E67" s="57">
        <v>108.09</v>
      </c>
      <c r="F67" s="130">
        <v>51.17</v>
      </c>
    </row>
    <row r="68" spans="1:6" ht="12.5" x14ac:dyDescent="0.25">
      <c r="A68" s="181" t="s">
        <v>58</v>
      </c>
      <c r="B68" s="57">
        <v>704.52</v>
      </c>
      <c r="C68" s="55">
        <v>2057.1999999999998</v>
      </c>
      <c r="D68" s="57">
        <v>597.13</v>
      </c>
      <c r="E68" s="57">
        <v>84.76</v>
      </c>
      <c r="F68" s="130">
        <v>29.03</v>
      </c>
    </row>
    <row r="69" spans="1:6" ht="12.5" x14ac:dyDescent="0.25">
      <c r="A69" s="181" t="s">
        <v>59</v>
      </c>
      <c r="B69" s="55">
        <v>1725.43</v>
      </c>
      <c r="C69" s="55">
        <v>3708.12</v>
      </c>
      <c r="D69" s="55">
        <v>1579.43</v>
      </c>
      <c r="E69" s="57">
        <v>91.54</v>
      </c>
      <c r="F69" s="130">
        <v>42.59</v>
      </c>
    </row>
    <row r="70" spans="1:6" ht="12.5" x14ac:dyDescent="0.25">
      <c r="A70" s="181" t="s">
        <v>60</v>
      </c>
      <c r="B70" s="55">
        <v>1282.02</v>
      </c>
      <c r="C70" s="55">
        <v>7418</v>
      </c>
      <c r="D70" s="55">
        <v>3745.08</v>
      </c>
      <c r="E70" s="57">
        <v>292.12</v>
      </c>
      <c r="F70" s="130">
        <v>50.49</v>
      </c>
    </row>
    <row r="71" spans="1:6" ht="12.5" x14ac:dyDescent="0.25">
      <c r="A71" s="181" t="s">
        <v>61</v>
      </c>
      <c r="B71" s="55">
        <v>1886.8</v>
      </c>
      <c r="C71" s="55">
        <v>3552.27</v>
      </c>
      <c r="D71" s="55">
        <v>2357.48</v>
      </c>
      <c r="E71" s="57">
        <v>124.95</v>
      </c>
      <c r="F71" s="130">
        <v>66.37</v>
      </c>
    </row>
    <row r="72" spans="1:6" ht="12.5" x14ac:dyDescent="0.25">
      <c r="A72" s="181" t="s">
        <v>62</v>
      </c>
      <c r="B72" s="55">
        <v>2289.7199999999998</v>
      </c>
      <c r="C72" s="55">
        <v>4223.75</v>
      </c>
      <c r="D72" s="55">
        <v>4246.5</v>
      </c>
      <c r="E72" s="57">
        <v>185.46</v>
      </c>
      <c r="F72" s="130">
        <v>100.54</v>
      </c>
    </row>
    <row r="73" spans="1:6" ht="12.5" x14ac:dyDescent="0.25">
      <c r="A73" s="180" t="s">
        <v>63</v>
      </c>
      <c r="B73" s="55">
        <v>1098.54</v>
      </c>
      <c r="C73" s="55">
        <v>3759.29</v>
      </c>
      <c r="D73" s="57">
        <v>253.02</v>
      </c>
      <c r="E73" s="57">
        <v>23.03</v>
      </c>
      <c r="F73" s="130">
        <v>6.73</v>
      </c>
    </row>
    <row r="74" spans="1:6" ht="12.5" x14ac:dyDescent="0.25">
      <c r="A74" s="181" t="s">
        <v>64</v>
      </c>
      <c r="B74" s="55">
        <v>1098.54</v>
      </c>
      <c r="C74" s="55">
        <v>3759.29</v>
      </c>
      <c r="D74" s="57">
        <v>253.02</v>
      </c>
      <c r="E74" s="57">
        <v>23.03</v>
      </c>
      <c r="F74" s="130">
        <v>6.73</v>
      </c>
    </row>
    <row r="75" spans="1:6" ht="12.5" x14ac:dyDescent="0.25">
      <c r="A75" s="180" t="s">
        <v>65</v>
      </c>
      <c r="B75" s="55">
        <v>4168.76</v>
      </c>
      <c r="C75" s="55">
        <v>7072.24</v>
      </c>
      <c r="D75" s="55">
        <v>3983.58</v>
      </c>
      <c r="E75" s="57">
        <v>95.56</v>
      </c>
      <c r="F75" s="130">
        <v>56.33</v>
      </c>
    </row>
    <row r="76" spans="1:6" ht="25" x14ac:dyDescent="0.25">
      <c r="A76" s="181" t="s">
        <v>66</v>
      </c>
      <c r="B76" s="57">
        <v>542.11</v>
      </c>
      <c r="C76" s="57">
        <v>286.06</v>
      </c>
      <c r="D76" s="57">
        <v>242.38</v>
      </c>
      <c r="E76" s="57">
        <v>44.71</v>
      </c>
      <c r="F76" s="130">
        <v>84.73</v>
      </c>
    </row>
    <row r="77" spans="1:6" ht="12.5" x14ac:dyDescent="0.25">
      <c r="A77" s="181" t="s">
        <v>67</v>
      </c>
      <c r="B77" s="56"/>
      <c r="C77" s="57">
        <v>515.33000000000004</v>
      </c>
      <c r="D77" s="56"/>
      <c r="E77" s="56"/>
      <c r="F77" s="131"/>
    </row>
    <row r="78" spans="1:6" ht="12.5" x14ac:dyDescent="0.25">
      <c r="A78" s="181" t="s">
        <v>68</v>
      </c>
      <c r="B78" s="57">
        <v>55.49</v>
      </c>
      <c r="C78" s="57">
        <v>100</v>
      </c>
      <c r="D78" s="56"/>
      <c r="E78" s="56"/>
      <c r="F78" s="131"/>
    </row>
    <row r="79" spans="1:6" ht="12.5" x14ac:dyDescent="0.25">
      <c r="A79" s="181" t="s">
        <v>69</v>
      </c>
      <c r="B79" s="57">
        <v>35</v>
      </c>
      <c r="C79" s="57">
        <v>35</v>
      </c>
      <c r="D79" s="56"/>
      <c r="E79" s="56"/>
      <c r="F79" s="131"/>
    </row>
    <row r="80" spans="1:6" ht="12.5" x14ac:dyDescent="0.25">
      <c r="A80" s="181" t="s">
        <v>70</v>
      </c>
      <c r="B80" s="55">
        <v>2572.83</v>
      </c>
      <c r="C80" s="55">
        <v>5235.8500000000004</v>
      </c>
      <c r="D80" s="55">
        <v>3172.28</v>
      </c>
      <c r="E80" s="57">
        <v>123.3</v>
      </c>
      <c r="F80" s="130">
        <v>60.59</v>
      </c>
    </row>
    <row r="81" spans="1:6" ht="12.5" x14ac:dyDescent="0.25">
      <c r="A81" s="181" t="s">
        <v>71</v>
      </c>
      <c r="B81" s="57">
        <v>124.43</v>
      </c>
      <c r="C81" s="57">
        <v>300</v>
      </c>
      <c r="D81" s="56"/>
      <c r="E81" s="56"/>
      <c r="F81" s="131"/>
    </row>
    <row r="82" spans="1:6" ht="12.5" x14ac:dyDescent="0.25">
      <c r="A82" s="181" t="s">
        <v>72</v>
      </c>
      <c r="B82" s="57">
        <v>838.9</v>
      </c>
      <c r="C82" s="57">
        <v>600</v>
      </c>
      <c r="D82" s="57">
        <v>568.91999999999996</v>
      </c>
      <c r="E82" s="57">
        <v>67.819999999999993</v>
      </c>
      <c r="F82" s="130">
        <v>94.82</v>
      </c>
    </row>
    <row r="83" spans="1:6" ht="13" x14ac:dyDescent="0.3">
      <c r="A83" s="179" t="s">
        <v>73</v>
      </c>
      <c r="B83" s="169">
        <v>1778.55</v>
      </c>
      <c r="C83" s="169">
        <v>8956.1200000000008</v>
      </c>
      <c r="D83" s="169">
        <v>1318.53</v>
      </c>
      <c r="E83" s="170">
        <v>74.14</v>
      </c>
      <c r="F83" s="167">
        <v>14.72</v>
      </c>
    </row>
    <row r="84" spans="1:6" ht="12.5" x14ac:dyDescent="0.25">
      <c r="A84" s="180" t="s">
        <v>179</v>
      </c>
      <c r="B84" s="56"/>
      <c r="C84" s="55">
        <v>4500</v>
      </c>
      <c r="D84" s="57">
        <v>194.85</v>
      </c>
      <c r="E84" s="56"/>
      <c r="F84" s="130">
        <v>4.33</v>
      </c>
    </row>
    <row r="85" spans="1:6" ht="25" x14ac:dyDescent="0.25">
      <c r="A85" s="181" t="s">
        <v>180</v>
      </c>
      <c r="B85" s="56"/>
      <c r="C85" s="55">
        <v>4500</v>
      </c>
      <c r="D85" s="57">
        <v>194.85</v>
      </c>
      <c r="E85" s="56"/>
      <c r="F85" s="130">
        <v>4.33</v>
      </c>
    </row>
    <row r="86" spans="1:6" ht="12.5" x14ac:dyDescent="0.25">
      <c r="A86" s="180" t="s">
        <v>74</v>
      </c>
      <c r="B86" s="55">
        <v>1778.55</v>
      </c>
      <c r="C86" s="55">
        <v>4456.12</v>
      </c>
      <c r="D86" s="55">
        <v>1123.68</v>
      </c>
      <c r="E86" s="57">
        <v>63.18</v>
      </c>
      <c r="F86" s="130">
        <v>25.22</v>
      </c>
    </row>
    <row r="87" spans="1:6" ht="12.5" x14ac:dyDescent="0.25">
      <c r="A87" s="181" t="s">
        <v>75</v>
      </c>
      <c r="B87" s="57">
        <v>364.94</v>
      </c>
      <c r="C87" s="55">
        <v>1142.51</v>
      </c>
      <c r="D87" s="57">
        <v>131.54</v>
      </c>
      <c r="E87" s="57">
        <v>36.04</v>
      </c>
      <c r="F87" s="130">
        <v>11.51</v>
      </c>
    </row>
    <row r="88" spans="1:6" ht="12.5" x14ac:dyDescent="0.25">
      <c r="A88" s="181" t="s">
        <v>76</v>
      </c>
      <c r="B88" s="55">
        <v>1413.61</v>
      </c>
      <c r="C88" s="57">
        <v>313.61</v>
      </c>
      <c r="D88" s="57">
        <v>16.309999999999999</v>
      </c>
      <c r="E88" s="57">
        <v>1.1499999999999999</v>
      </c>
      <c r="F88" s="130">
        <v>5.2</v>
      </c>
    </row>
    <row r="89" spans="1:6" ht="12.5" x14ac:dyDescent="0.25">
      <c r="A89" s="181" t="s">
        <v>181</v>
      </c>
      <c r="B89" s="56"/>
      <c r="C89" s="55">
        <v>3000</v>
      </c>
      <c r="D89" s="57">
        <v>975.83</v>
      </c>
      <c r="E89" s="56"/>
      <c r="F89" s="130">
        <v>32.53</v>
      </c>
    </row>
    <row r="90" spans="1:6" ht="26" x14ac:dyDescent="0.3">
      <c r="A90" s="179" t="s">
        <v>77</v>
      </c>
      <c r="B90" s="170">
        <v>46.85</v>
      </c>
      <c r="C90" s="170">
        <v>227.09</v>
      </c>
      <c r="D90" s="168"/>
      <c r="E90" s="168"/>
      <c r="F90" s="171"/>
    </row>
    <row r="91" spans="1:6" ht="12.5" x14ac:dyDescent="0.25">
      <c r="A91" s="180" t="s">
        <v>78</v>
      </c>
      <c r="B91" s="57">
        <v>46.85</v>
      </c>
      <c r="C91" s="57">
        <v>227.09</v>
      </c>
      <c r="D91" s="56"/>
      <c r="E91" s="56"/>
      <c r="F91" s="131"/>
    </row>
    <row r="92" spans="1:6" ht="12.5" x14ac:dyDescent="0.25">
      <c r="A92" s="181" t="s">
        <v>79</v>
      </c>
      <c r="B92" s="57">
        <v>46.85</v>
      </c>
      <c r="C92" s="57">
        <v>227.09</v>
      </c>
      <c r="D92" s="56"/>
      <c r="E92" s="56"/>
      <c r="F92" s="131"/>
    </row>
    <row r="93" spans="1:6" ht="13" x14ac:dyDescent="0.3">
      <c r="A93" s="179" t="s">
        <v>80</v>
      </c>
      <c r="B93" s="169">
        <v>2364.8200000000002</v>
      </c>
      <c r="C93" s="169">
        <v>2817</v>
      </c>
      <c r="D93" s="169">
        <v>1773</v>
      </c>
      <c r="E93" s="170">
        <v>74.97</v>
      </c>
      <c r="F93" s="167">
        <v>62.94</v>
      </c>
    </row>
    <row r="94" spans="1:6" ht="12.5" x14ac:dyDescent="0.25">
      <c r="A94" s="180" t="s">
        <v>81</v>
      </c>
      <c r="B94" s="55">
        <v>2364.8200000000002</v>
      </c>
      <c r="C94" s="55">
        <v>2817</v>
      </c>
      <c r="D94" s="55">
        <v>1773</v>
      </c>
      <c r="E94" s="57">
        <v>74.97</v>
      </c>
      <c r="F94" s="130">
        <v>62.94</v>
      </c>
    </row>
    <row r="95" spans="1:6" ht="12.5" x14ac:dyDescent="0.25">
      <c r="A95" s="181" t="s">
        <v>82</v>
      </c>
      <c r="B95" s="55">
        <v>2364.8200000000002</v>
      </c>
      <c r="C95" s="55">
        <v>2817</v>
      </c>
      <c r="D95" s="55">
        <v>1773</v>
      </c>
      <c r="E95" s="57">
        <v>74.97</v>
      </c>
      <c r="F95" s="130">
        <v>62.94</v>
      </c>
    </row>
    <row r="96" spans="1:6" ht="13" x14ac:dyDescent="0.3">
      <c r="A96" s="182" t="s">
        <v>4</v>
      </c>
      <c r="B96" s="3">
        <v>2976.17</v>
      </c>
      <c r="C96" s="3">
        <v>3049.08</v>
      </c>
      <c r="D96" s="4">
        <v>905</v>
      </c>
      <c r="E96" s="4">
        <v>30.41</v>
      </c>
      <c r="F96" s="166">
        <v>29.68</v>
      </c>
    </row>
    <row r="97" spans="1:6" ht="13" x14ac:dyDescent="0.3">
      <c r="A97" s="179" t="s">
        <v>83</v>
      </c>
      <c r="B97" s="169">
        <v>2976.17</v>
      </c>
      <c r="C97" s="169">
        <v>3049.08</v>
      </c>
      <c r="D97" s="170">
        <v>905</v>
      </c>
      <c r="E97" s="170">
        <v>30.41</v>
      </c>
      <c r="F97" s="167">
        <v>29.68</v>
      </c>
    </row>
    <row r="98" spans="1:6" ht="12.5" x14ac:dyDescent="0.25">
      <c r="A98" s="180" t="s">
        <v>84</v>
      </c>
      <c r="B98" s="55">
        <v>2976.17</v>
      </c>
      <c r="C98" s="55">
        <v>2217.2800000000002</v>
      </c>
      <c r="D98" s="57">
        <v>905</v>
      </c>
      <c r="E98" s="57">
        <v>30.41</v>
      </c>
      <c r="F98" s="130">
        <v>40.82</v>
      </c>
    </row>
    <row r="99" spans="1:6" ht="12.5" x14ac:dyDescent="0.25">
      <c r="A99" s="181" t="s">
        <v>85</v>
      </c>
      <c r="B99" s="57">
        <v>800.38</v>
      </c>
      <c r="C99" s="55">
        <v>1332.9</v>
      </c>
      <c r="D99" s="57">
        <v>250</v>
      </c>
      <c r="E99" s="57">
        <v>31.24</v>
      </c>
      <c r="F99" s="130">
        <v>18.760000000000002</v>
      </c>
    </row>
    <row r="100" spans="1:6" ht="12.5" x14ac:dyDescent="0.25">
      <c r="A100" s="181" t="s">
        <v>86</v>
      </c>
      <c r="B100" s="57">
        <v>837.5</v>
      </c>
      <c r="C100" s="56"/>
      <c r="D100" s="56"/>
      <c r="E100" s="56"/>
      <c r="F100" s="131"/>
    </row>
    <row r="101" spans="1:6" ht="12.5" x14ac:dyDescent="0.25">
      <c r="A101" s="181" t="s">
        <v>87</v>
      </c>
      <c r="B101" s="56"/>
      <c r="C101" s="57">
        <v>500</v>
      </c>
      <c r="D101" s="56"/>
      <c r="E101" s="56"/>
      <c r="F101" s="131"/>
    </row>
    <row r="102" spans="1:6" ht="12.5" x14ac:dyDescent="0.25">
      <c r="A102" s="181" t="s">
        <v>88</v>
      </c>
      <c r="B102" s="55">
        <v>1338.29</v>
      </c>
      <c r="C102" s="57">
        <v>384.38</v>
      </c>
      <c r="D102" s="57">
        <v>655</v>
      </c>
      <c r="E102" s="57">
        <v>48.94</v>
      </c>
      <c r="F102" s="130">
        <v>170.4</v>
      </c>
    </row>
    <row r="103" spans="1:6" ht="12.5" x14ac:dyDescent="0.25">
      <c r="A103" s="180" t="s">
        <v>89</v>
      </c>
      <c r="B103" s="56"/>
      <c r="C103" s="57">
        <v>331.8</v>
      </c>
      <c r="D103" s="56"/>
      <c r="E103" s="56"/>
      <c r="F103" s="131"/>
    </row>
    <row r="104" spans="1:6" ht="12.5" x14ac:dyDescent="0.25">
      <c r="A104" s="181" t="s">
        <v>90</v>
      </c>
      <c r="B104" s="56"/>
      <c r="C104" s="57">
        <v>331.8</v>
      </c>
      <c r="D104" s="56"/>
      <c r="E104" s="56"/>
      <c r="F104" s="131"/>
    </row>
    <row r="105" spans="1:6" ht="12.5" x14ac:dyDescent="0.25">
      <c r="A105" s="180" t="s">
        <v>91</v>
      </c>
      <c r="B105" s="56"/>
      <c r="C105" s="57">
        <v>500</v>
      </c>
      <c r="D105" s="56"/>
      <c r="E105" s="56"/>
      <c r="F105" s="131"/>
    </row>
    <row r="106" spans="1:6" ht="12.5" x14ac:dyDescent="0.25">
      <c r="A106" s="181" t="s">
        <v>92</v>
      </c>
      <c r="B106" s="56"/>
      <c r="C106" s="57">
        <v>500</v>
      </c>
      <c r="D106" s="56"/>
      <c r="E106" s="56"/>
      <c r="F106" s="131"/>
    </row>
    <row r="107" spans="1:6" ht="13" x14ac:dyDescent="0.3">
      <c r="A107" s="178" t="s">
        <v>5</v>
      </c>
      <c r="B107" s="64">
        <v>1343611.61</v>
      </c>
      <c r="C107" s="64">
        <v>3212831.79</v>
      </c>
      <c r="D107" s="64">
        <v>1556055.45</v>
      </c>
      <c r="E107" s="135">
        <v>115.81</v>
      </c>
      <c r="F107" s="172">
        <v>48.43</v>
      </c>
    </row>
  </sheetData>
  <mergeCells count="4">
    <mergeCell ref="A1:G1"/>
    <mergeCell ref="A2:G2"/>
    <mergeCell ref="A4:G4"/>
    <mergeCell ref="A36:G36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  <rowBreaks count="1" manualBreakCount="1">
    <brk id="35" max="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I46"/>
  <sheetViews>
    <sheetView topLeftCell="A13" zoomScaleNormal="100" workbookViewId="0">
      <selection activeCell="B51" sqref="B51"/>
    </sheetView>
  </sheetViews>
  <sheetFormatPr defaultColWidth="9.1796875" defaultRowHeight="11.5" x14ac:dyDescent="0.25"/>
  <cols>
    <col min="1" max="1" width="53" style="1" customWidth="1"/>
    <col min="2" max="2" width="26.453125" style="1" customWidth="1"/>
    <col min="3" max="3" width="30.453125" style="1" customWidth="1"/>
    <col min="4" max="4" width="26" style="1" customWidth="1"/>
    <col min="5" max="5" width="20.1796875" style="1" customWidth="1"/>
    <col min="6" max="6" width="20.453125" style="1" customWidth="1"/>
    <col min="7" max="7" width="0.81640625" style="1" customWidth="1"/>
    <col min="8" max="9" width="9.1796875" style="1" hidden="1" customWidth="1"/>
    <col min="10" max="16384" width="9.1796875" style="1"/>
  </cols>
  <sheetData>
    <row r="2" spans="1:9" ht="15.5" x14ac:dyDescent="0.25">
      <c r="A2" s="199" t="s">
        <v>7</v>
      </c>
      <c r="B2" s="199"/>
      <c r="C2" s="199"/>
      <c r="D2" s="199"/>
      <c r="E2" s="199"/>
      <c r="F2" s="199"/>
      <c r="G2" s="199"/>
      <c r="H2" s="199"/>
      <c r="I2" s="199"/>
    </row>
    <row r="3" spans="1:9" ht="15.5" x14ac:dyDescent="0.25">
      <c r="A3" s="199" t="s">
        <v>93</v>
      </c>
      <c r="B3" s="199"/>
      <c r="C3" s="199"/>
      <c r="D3" s="199"/>
      <c r="E3" s="199"/>
      <c r="F3" s="199"/>
      <c r="G3" s="199"/>
      <c r="H3" s="199"/>
      <c r="I3" s="199"/>
    </row>
    <row r="5" spans="1:9" ht="39.75" customHeight="1" thickBot="1" x14ac:dyDescent="0.3">
      <c r="A5" s="199" t="s">
        <v>120</v>
      </c>
      <c r="B5" s="199"/>
      <c r="C5" s="199"/>
      <c r="D5" s="199"/>
      <c r="E5" s="199"/>
      <c r="F5" s="199"/>
      <c r="G5" s="199"/>
      <c r="H5" s="199"/>
      <c r="I5" s="199"/>
    </row>
    <row r="6" spans="1:9" ht="47.25" customHeight="1" thickBot="1" x14ac:dyDescent="0.3">
      <c r="A6" s="78" t="s">
        <v>0</v>
      </c>
      <c r="B6" s="15" t="s">
        <v>191</v>
      </c>
      <c r="C6" s="15" t="s">
        <v>192</v>
      </c>
      <c r="D6" s="15" t="s">
        <v>190</v>
      </c>
      <c r="E6" s="15" t="s">
        <v>141</v>
      </c>
      <c r="F6" s="15" t="s">
        <v>141</v>
      </c>
    </row>
    <row r="7" spans="1:9" ht="16.5" customHeight="1" x14ac:dyDescent="0.25">
      <c r="A7" s="79">
        <v>1</v>
      </c>
      <c r="B7" s="16">
        <v>2</v>
      </c>
      <c r="C7" s="16">
        <v>3</v>
      </c>
      <c r="D7" s="16">
        <v>4</v>
      </c>
      <c r="E7" s="16" t="s">
        <v>140</v>
      </c>
      <c r="F7" s="16" t="s">
        <v>142</v>
      </c>
    </row>
    <row r="8" spans="1:9" ht="13" x14ac:dyDescent="0.3">
      <c r="A8" s="183" t="s">
        <v>103</v>
      </c>
      <c r="B8" s="169">
        <v>73305.84</v>
      </c>
      <c r="C8" s="169">
        <v>11504.5</v>
      </c>
      <c r="D8" s="169">
        <v>3391.11</v>
      </c>
      <c r="E8" s="170">
        <v>4.63</v>
      </c>
      <c r="F8" s="167">
        <v>29.48</v>
      </c>
    </row>
    <row r="9" spans="1:9" ht="12.5" x14ac:dyDescent="0.25">
      <c r="A9" s="184" t="s">
        <v>104</v>
      </c>
      <c r="B9" s="56"/>
      <c r="C9" s="55">
        <v>11504.5</v>
      </c>
      <c r="D9" s="55">
        <v>3391.11</v>
      </c>
      <c r="E9" s="56"/>
      <c r="F9" s="130">
        <v>29.48</v>
      </c>
    </row>
    <row r="10" spans="1:9" ht="12.5" x14ac:dyDescent="0.25">
      <c r="A10" s="184" t="s">
        <v>105</v>
      </c>
      <c r="B10" s="55">
        <v>73305.84</v>
      </c>
      <c r="C10" s="56"/>
      <c r="D10" s="56"/>
      <c r="E10" s="56"/>
      <c r="F10" s="131"/>
    </row>
    <row r="11" spans="1:9" ht="13" x14ac:dyDescent="0.3">
      <c r="A11" s="183" t="s">
        <v>106</v>
      </c>
      <c r="B11" s="169">
        <v>4927.7700000000004</v>
      </c>
      <c r="C11" s="169">
        <v>14973.02</v>
      </c>
      <c r="D11" s="169">
        <v>7695.05</v>
      </c>
      <c r="E11" s="170">
        <v>156.16</v>
      </c>
      <c r="F11" s="167">
        <v>51.39</v>
      </c>
    </row>
    <row r="12" spans="1:9" ht="12.5" x14ac:dyDescent="0.25">
      <c r="A12" s="184" t="s">
        <v>107</v>
      </c>
      <c r="B12" s="55">
        <v>4927.7700000000004</v>
      </c>
      <c r="C12" s="55">
        <v>14973.02</v>
      </c>
      <c r="D12" s="55">
        <v>7695.05</v>
      </c>
      <c r="E12" s="57">
        <v>156.16</v>
      </c>
      <c r="F12" s="130">
        <v>51.39</v>
      </c>
    </row>
    <row r="13" spans="1:9" ht="13" x14ac:dyDescent="0.3">
      <c r="A13" s="183" t="s">
        <v>108</v>
      </c>
      <c r="B13" s="169">
        <f>+B14+B15</f>
        <v>100075.73</v>
      </c>
      <c r="C13" s="169">
        <v>199350.76</v>
      </c>
      <c r="D13" s="169">
        <v>88325.38</v>
      </c>
      <c r="E13" s="169">
        <f>+D13/B13*100</f>
        <v>88.258541806290097</v>
      </c>
      <c r="F13" s="167">
        <v>44.31</v>
      </c>
    </row>
    <row r="14" spans="1:9" ht="25" x14ac:dyDescent="0.25">
      <c r="A14" s="184" t="s">
        <v>109</v>
      </c>
      <c r="B14" s="55">
        <v>1111.78</v>
      </c>
      <c r="C14" s="55">
        <v>34150</v>
      </c>
      <c r="D14" s="55">
        <v>7067.56</v>
      </c>
      <c r="E14" s="57">
        <v>635.70000000000005</v>
      </c>
      <c r="F14" s="130">
        <v>20.7</v>
      </c>
    </row>
    <row r="15" spans="1:9" ht="12.5" x14ac:dyDescent="0.25">
      <c r="A15" s="184" t="s">
        <v>110</v>
      </c>
      <c r="B15" s="55">
        <f>99038.17-74.22</f>
        <v>98963.95</v>
      </c>
      <c r="C15" s="55">
        <v>165200.76</v>
      </c>
      <c r="D15" s="55">
        <v>81257.820000000007</v>
      </c>
      <c r="E15" s="55">
        <f>+D15/B15*100</f>
        <v>82.108505167790895</v>
      </c>
      <c r="F15" s="130">
        <v>49.19</v>
      </c>
    </row>
    <row r="16" spans="1:9" ht="13" x14ac:dyDescent="0.3">
      <c r="A16" s="183" t="s">
        <v>111</v>
      </c>
      <c r="B16" s="169">
        <v>1161180.6200000001</v>
      </c>
      <c r="C16" s="169">
        <v>3442653.41</v>
      </c>
      <c r="D16" s="169">
        <v>1438389.72</v>
      </c>
      <c r="E16" s="170">
        <v>123.87</v>
      </c>
      <c r="F16" s="167">
        <v>41.78</v>
      </c>
    </row>
    <row r="17" spans="1:9" ht="12.5" x14ac:dyDescent="0.25">
      <c r="A17" s="184" t="s">
        <v>112</v>
      </c>
      <c r="B17" s="56"/>
      <c r="C17" s="55">
        <v>3259.28</v>
      </c>
      <c r="D17" s="57">
        <v>419.64</v>
      </c>
      <c r="E17" s="56"/>
      <c r="F17" s="130">
        <v>12.88</v>
      </c>
    </row>
    <row r="18" spans="1:9" ht="12.5" x14ac:dyDescent="0.25">
      <c r="A18" s="184" t="s">
        <v>113</v>
      </c>
      <c r="B18" s="55">
        <v>1161180.6200000001</v>
      </c>
      <c r="C18" s="55">
        <v>3439008.02</v>
      </c>
      <c r="D18" s="55">
        <v>1437583.97</v>
      </c>
      <c r="E18" s="57">
        <v>123.8</v>
      </c>
      <c r="F18" s="130">
        <v>41.8</v>
      </c>
    </row>
    <row r="19" spans="1:9" ht="12.5" x14ac:dyDescent="0.25">
      <c r="A19" s="184" t="s">
        <v>118</v>
      </c>
      <c r="B19" s="56"/>
      <c r="C19" s="57">
        <v>386.11</v>
      </c>
      <c r="D19" s="57">
        <v>386.11</v>
      </c>
      <c r="E19" s="56"/>
      <c r="F19" s="130">
        <v>100</v>
      </c>
    </row>
    <row r="20" spans="1:9" ht="13" x14ac:dyDescent="0.3">
      <c r="A20" s="183" t="s">
        <v>114</v>
      </c>
      <c r="B20" s="169">
        <v>2628.81</v>
      </c>
      <c r="C20" s="169">
        <v>1850.61</v>
      </c>
      <c r="D20" s="170">
        <v>988.15</v>
      </c>
      <c r="E20" s="170">
        <v>37.590000000000003</v>
      </c>
      <c r="F20" s="167">
        <v>53.4</v>
      </c>
    </row>
    <row r="21" spans="1:9" ht="12.5" x14ac:dyDescent="0.25">
      <c r="A21" s="184" t="s">
        <v>115</v>
      </c>
      <c r="B21" s="55">
        <v>2628.81</v>
      </c>
      <c r="C21" s="55">
        <v>1850.61</v>
      </c>
      <c r="D21" s="57">
        <v>988.15</v>
      </c>
      <c r="E21" s="57">
        <v>37.590000000000003</v>
      </c>
      <c r="F21" s="130">
        <v>53.4</v>
      </c>
    </row>
    <row r="22" spans="1:9" ht="13" x14ac:dyDescent="0.3">
      <c r="A22" s="80" t="s">
        <v>2</v>
      </c>
      <c r="B22" s="64">
        <f>+B8+B11+B13+B16+B20</f>
        <v>1342118.7700000003</v>
      </c>
      <c r="C22" s="64">
        <v>3670332.3</v>
      </c>
      <c r="D22" s="64">
        <v>1538789.41</v>
      </c>
      <c r="E22" s="135">
        <v>114.65</v>
      </c>
      <c r="F22" s="172">
        <v>41.93</v>
      </c>
    </row>
    <row r="23" spans="1:9" ht="13" x14ac:dyDescent="0.3">
      <c r="A23" s="7"/>
      <c r="B23" s="8"/>
      <c r="C23" s="8"/>
      <c r="D23" s="8"/>
      <c r="E23" s="9"/>
      <c r="F23" s="10"/>
    </row>
    <row r="24" spans="1:9" ht="13" x14ac:dyDescent="0.3">
      <c r="A24" s="11"/>
      <c r="B24" s="12"/>
      <c r="C24" s="12"/>
      <c r="D24" s="12"/>
      <c r="E24" s="13"/>
      <c r="F24" s="14"/>
    </row>
    <row r="25" spans="1:9" ht="13" x14ac:dyDescent="0.3">
      <c r="A25" s="11"/>
      <c r="B25" s="12"/>
      <c r="C25" s="12"/>
      <c r="D25" s="12"/>
      <c r="E25" s="13"/>
      <c r="F25" s="14"/>
    </row>
    <row r="26" spans="1:9" ht="15.5" x14ac:dyDescent="0.25">
      <c r="A26" s="199" t="s">
        <v>121</v>
      </c>
      <c r="B26" s="199"/>
      <c r="C26" s="199"/>
      <c r="D26" s="199"/>
      <c r="E26" s="199"/>
      <c r="F26" s="199"/>
      <c r="G26" s="199"/>
      <c r="H26" s="199"/>
      <c r="I26" s="199"/>
    </row>
    <row r="27" spans="1:9" ht="16" thickBot="1" x14ac:dyDescent="0.3">
      <c r="A27" s="126"/>
      <c r="B27" s="126"/>
      <c r="C27" s="126"/>
      <c r="D27" s="126"/>
      <c r="E27" s="126"/>
      <c r="F27" s="126"/>
      <c r="G27" s="126"/>
      <c r="H27" s="126"/>
      <c r="I27" s="126"/>
    </row>
    <row r="28" spans="1:9" ht="42" customHeight="1" thickBot="1" x14ac:dyDescent="0.3">
      <c r="A28" s="78" t="s">
        <v>0</v>
      </c>
      <c r="B28" s="15" t="s">
        <v>191</v>
      </c>
      <c r="C28" s="15" t="s">
        <v>192</v>
      </c>
      <c r="D28" s="15" t="s">
        <v>190</v>
      </c>
      <c r="E28" s="15" t="s">
        <v>141</v>
      </c>
      <c r="F28" s="15" t="s">
        <v>141</v>
      </c>
    </row>
    <row r="29" spans="1:9" ht="13.5" x14ac:dyDescent="0.25">
      <c r="A29" s="79">
        <v>1</v>
      </c>
      <c r="B29" s="16">
        <v>2</v>
      </c>
      <c r="C29" s="16">
        <v>3</v>
      </c>
      <c r="D29" s="16">
        <v>4</v>
      </c>
      <c r="E29" s="16" t="s">
        <v>140</v>
      </c>
      <c r="F29" s="16" t="s">
        <v>142</v>
      </c>
    </row>
    <row r="30" spans="1:9" ht="13" x14ac:dyDescent="0.3">
      <c r="A30" s="183" t="s">
        <v>103</v>
      </c>
      <c r="B30" s="169">
        <v>85046.61</v>
      </c>
      <c r="C30" s="169">
        <v>11504.5</v>
      </c>
      <c r="D30" s="169">
        <v>4248.09</v>
      </c>
      <c r="E30" s="170">
        <v>5</v>
      </c>
      <c r="F30" s="167">
        <v>36.93</v>
      </c>
    </row>
    <row r="31" spans="1:9" ht="12.5" x14ac:dyDescent="0.25">
      <c r="A31" s="184" t="s">
        <v>104</v>
      </c>
      <c r="B31" s="55">
        <v>1310.1099999999999</v>
      </c>
      <c r="C31" s="55">
        <v>11504.5</v>
      </c>
      <c r="D31" s="55">
        <v>4248.09</v>
      </c>
      <c r="E31" s="57">
        <v>324.25</v>
      </c>
      <c r="F31" s="130">
        <v>36.93</v>
      </c>
    </row>
    <row r="32" spans="1:9" ht="12.5" x14ac:dyDescent="0.25">
      <c r="A32" s="184" t="s">
        <v>105</v>
      </c>
      <c r="B32" s="55">
        <v>83736.5</v>
      </c>
      <c r="C32" s="56"/>
      <c r="D32" s="56"/>
      <c r="E32" s="56"/>
      <c r="F32" s="131"/>
    </row>
    <row r="33" spans="1:6" ht="13" x14ac:dyDescent="0.3">
      <c r="A33" s="183" t="s">
        <v>106</v>
      </c>
      <c r="B33" s="169">
        <v>5136.18</v>
      </c>
      <c r="C33" s="169">
        <v>15927.21</v>
      </c>
      <c r="D33" s="169">
        <v>7886.91</v>
      </c>
      <c r="E33" s="170">
        <v>153.56</v>
      </c>
      <c r="F33" s="167">
        <v>49.52</v>
      </c>
    </row>
    <row r="34" spans="1:6" ht="12.5" x14ac:dyDescent="0.25">
      <c r="A34" s="184" t="s">
        <v>107</v>
      </c>
      <c r="B34" s="55">
        <v>2602.67</v>
      </c>
      <c r="C34" s="55">
        <v>14973.02</v>
      </c>
      <c r="D34" s="55">
        <v>6932.72</v>
      </c>
      <c r="E34" s="57">
        <v>266.37</v>
      </c>
      <c r="F34" s="130">
        <v>46.3</v>
      </c>
    </row>
    <row r="35" spans="1:6" ht="25" x14ac:dyDescent="0.25">
      <c r="A35" s="184" t="s">
        <v>116</v>
      </c>
      <c r="B35" s="55">
        <v>2533.5100000000002</v>
      </c>
      <c r="C35" s="57">
        <v>954.19</v>
      </c>
      <c r="D35" s="57">
        <v>954.19</v>
      </c>
      <c r="E35" s="57">
        <v>37.659999999999997</v>
      </c>
      <c r="F35" s="130">
        <v>100</v>
      </c>
    </row>
    <row r="36" spans="1:6" ht="13" x14ac:dyDescent="0.3">
      <c r="A36" s="183" t="s">
        <v>108</v>
      </c>
      <c r="B36" s="169">
        <v>120647.53</v>
      </c>
      <c r="C36" s="169">
        <v>199936.12</v>
      </c>
      <c r="D36" s="169">
        <v>105064.94</v>
      </c>
      <c r="E36" s="170">
        <v>87.08</v>
      </c>
      <c r="F36" s="167">
        <v>52.55</v>
      </c>
    </row>
    <row r="37" spans="1:6" ht="25" x14ac:dyDescent="0.25">
      <c r="A37" s="184" t="s">
        <v>109</v>
      </c>
      <c r="B37" s="55">
        <v>7650.68</v>
      </c>
      <c r="C37" s="55">
        <v>34150</v>
      </c>
      <c r="D37" s="55">
        <v>12235.33</v>
      </c>
      <c r="E37" s="57">
        <v>159.91999999999999</v>
      </c>
      <c r="F37" s="130">
        <v>35.83</v>
      </c>
    </row>
    <row r="38" spans="1:6" ht="12.5" x14ac:dyDescent="0.25">
      <c r="A38" s="184" t="s">
        <v>110</v>
      </c>
      <c r="B38" s="55">
        <v>110754.65</v>
      </c>
      <c r="C38" s="55">
        <v>165200.76</v>
      </c>
      <c r="D38" s="55">
        <v>92244.25</v>
      </c>
      <c r="E38" s="57">
        <v>83.29</v>
      </c>
      <c r="F38" s="130">
        <v>55.84</v>
      </c>
    </row>
    <row r="39" spans="1:6" ht="12.5" x14ac:dyDescent="0.25">
      <c r="A39" s="184" t="s">
        <v>117</v>
      </c>
      <c r="B39" s="55">
        <v>2242.1999999999998</v>
      </c>
      <c r="C39" s="57">
        <v>585.36</v>
      </c>
      <c r="D39" s="57">
        <v>585.36</v>
      </c>
      <c r="E39" s="57">
        <v>26.11</v>
      </c>
      <c r="F39" s="130">
        <v>100</v>
      </c>
    </row>
    <row r="40" spans="1:6" ht="13" x14ac:dyDescent="0.3">
      <c r="A40" s="183" t="s">
        <v>111</v>
      </c>
      <c r="B40" s="169">
        <v>1130199.1299999999</v>
      </c>
      <c r="C40" s="169">
        <v>2983613.35</v>
      </c>
      <c r="D40" s="169">
        <v>1438711.36</v>
      </c>
      <c r="E40" s="170">
        <v>127.3</v>
      </c>
      <c r="F40" s="167">
        <v>48.22</v>
      </c>
    </row>
    <row r="41" spans="1:6" ht="12.5" x14ac:dyDescent="0.25">
      <c r="A41" s="184" t="s">
        <v>112</v>
      </c>
      <c r="B41" s="56"/>
      <c r="C41" s="55">
        <v>3259.28</v>
      </c>
      <c r="D41" s="57">
        <v>843.87</v>
      </c>
      <c r="E41" s="56"/>
      <c r="F41" s="130">
        <v>25.89</v>
      </c>
    </row>
    <row r="42" spans="1:6" ht="12.5" x14ac:dyDescent="0.25">
      <c r="A42" s="184" t="s">
        <v>113</v>
      </c>
      <c r="B42" s="55">
        <v>1130199.1299999999</v>
      </c>
      <c r="C42" s="55">
        <v>2978389.08</v>
      </c>
      <c r="D42" s="55">
        <v>1435902.5</v>
      </c>
      <c r="E42" s="57">
        <v>127.05</v>
      </c>
      <c r="F42" s="130">
        <v>48.21</v>
      </c>
    </row>
    <row r="43" spans="1:6" ht="12.5" x14ac:dyDescent="0.25">
      <c r="A43" s="184" t="s">
        <v>118</v>
      </c>
      <c r="B43" s="56"/>
      <c r="C43" s="55">
        <v>1964.99</v>
      </c>
      <c r="D43" s="55">
        <v>1964.99</v>
      </c>
      <c r="E43" s="56"/>
      <c r="F43" s="130">
        <v>100</v>
      </c>
    </row>
    <row r="44" spans="1:6" ht="13" x14ac:dyDescent="0.3">
      <c r="A44" s="183" t="s">
        <v>114</v>
      </c>
      <c r="B44" s="169">
        <v>2582.16</v>
      </c>
      <c r="C44" s="169">
        <v>1850.61</v>
      </c>
      <c r="D44" s="170">
        <v>144.15</v>
      </c>
      <c r="E44" s="170">
        <v>5.58</v>
      </c>
      <c r="F44" s="167">
        <v>7.79</v>
      </c>
    </row>
    <row r="45" spans="1:6" ht="12.5" x14ac:dyDescent="0.25">
      <c r="A45" s="184" t="s">
        <v>115</v>
      </c>
      <c r="B45" s="55">
        <v>2582.16</v>
      </c>
      <c r="C45" s="55">
        <v>1850.61</v>
      </c>
      <c r="D45" s="57">
        <v>144.15</v>
      </c>
      <c r="E45" s="57">
        <v>5.58</v>
      </c>
      <c r="F45" s="130">
        <v>7.79</v>
      </c>
    </row>
    <row r="46" spans="1:6" ht="13" x14ac:dyDescent="0.3">
      <c r="A46" s="80" t="s">
        <v>5</v>
      </c>
      <c r="B46" s="64">
        <v>1343611.61</v>
      </c>
      <c r="C46" s="64">
        <v>3212831.79</v>
      </c>
      <c r="D46" s="64">
        <v>1556055.45</v>
      </c>
      <c r="E46" s="135">
        <v>115.81</v>
      </c>
      <c r="F46" s="136">
        <v>48.43</v>
      </c>
    </row>
  </sheetData>
  <mergeCells count="4">
    <mergeCell ref="A2:I2"/>
    <mergeCell ref="A3:I3"/>
    <mergeCell ref="A5:I5"/>
    <mergeCell ref="A26:I26"/>
  </mergeCells>
  <pageMargins left="0.70866141732283472" right="0.70866141732283472" top="0.74803149606299213" bottom="0.74803149606299213" header="0.31496062992125984" footer="0.31496062992125984"/>
  <pageSetup paperSize="9" scale="6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2"/>
  <sheetViews>
    <sheetView zoomScaleNormal="100" workbookViewId="0">
      <selection activeCell="A2" sqref="A2"/>
    </sheetView>
  </sheetViews>
  <sheetFormatPr defaultColWidth="9.1796875" defaultRowHeight="11.5" x14ac:dyDescent="0.25"/>
  <cols>
    <col min="1" max="1" width="43.81640625" style="1" customWidth="1"/>
    <col min="2" max="2" width="27.54296875" style="1" customWidth="1"/>
    <col min="3" max="3" width="26.453125" style="1" customWidth="1"/>
    <col min="4" max="4" width="25.81640625" style="1" customWidth="1"/>
    <col min="5" max="5" width="20" style="1" customWidth="1"/>
    <col min="6" max="6" width="17.26953125" style="1" customWidth="1"/>
    <col min="7" max="16384" width="9.1796875" style="1"/>
  </cols>
  <sheetData>
    <row r="1" spans="1:6" ht="15.5" x14ac:dyDescent="0.25">
      <c r="A1" s="199" t="s">
        <v>7</v>
      </c>
      <c r="B1" s="199"/>
      <c r="C1" s="199"/>
      <c r="D1" s="202"/>
      <c r="E1" s="202"/>
    </row>
    <row r="2" spans="1:6" ht="18" x14ac:dyDescent="0.25">
      <c r="A2" s="5"/>
      <c r="B2" s="5"/>
      <c r="C2" s="5"/>
      <c r="D2" s="6"/>
      <c r="E2" s="6"/>
    </row>
    <row r="3" spans="1:6" ht="15.5" x14ac:dyDescent="0.35">
      <c r="A3" s="199" t="s">
        <v>93</v>
      </c>
      <c r="B3" s="201"/>
      <c r="C3" s="201"/>
      <c r="D3" s="201"/>
      <c r="E3" s="201"/>
    </row>
    <row r="4" spans="1:6" ht="18" x14ac:dyDescent="0.25">
      <c r="A4" s="5"/>
      <c r="B4" s="5"/>
      <c r="C4" s="5"/>
      <c r="D4" s="6"/>
      <c r="E4" s="6"/>
    </row>
    <row r="5" spans="1:6" ht="15.5" x14ac:dyDescent="0.25">
      <c r="A5" s="199" t="s">
        <v>125</v>
      </c>
      <c r="B5" s="200"/>
      <c r="C5" s="200"/>
      <c r="D5" s="200"/>
      <c r="E5" s="200"/>
    </row>
    <row r="6" spans="1:6" ht="12" thickBot="1" x14ac:dyDescent="0.3"/>
    <row r="7" spans="1:6" ht="57" customHeight="1" thickBot="1" x14ac:dyDescent="0.3">
      <c r="A7" s="78" t="s">
        <v>0</v>
      </c>
      <c r="B7" s="15" t="s">
        <v>191</v>
      </c>
      <c r="C7" s="15" t="s">
        <v>192</v>
      </c>
      <c r="D7" s="15" t="s">
        <v>190</v>
      </c>
      <c r="E7" s="15" t="s">
        <v>141</v>
      </c>
      <c r="F7" s="15" t="s">
        <v>141</v>
      </c>
    </row>
    <row r="8" spans="1:6" ht="15.75" customHeight="1" x14ac:dyDescent="0.25">
      <c r="A8" s="79">
        <v>1</v>
      </c>
      <c r="B8" s="16">
        <v>2</v>
      </c>
      <c r="C8" s="16">
        <v>3</v>
      </c>
      <c r="D8" s="16">
        <v>4</v>
      </c>
      <c r="E8" s="16" t="s">
        <v>140</v>
      </c>
      <c r="F8" s="16" t="s">
        <v>142</v>
      </c>
    </row>
    <row r="9" spans="1:6" ht="13" x14ac:dyDescent="0.3">
      <c r="A9" s="81" t="s">
        <v>122</v>
      </c>
      <c r="B9" s="64">
        <v>1343611.61</v>
      </c>
      <c r="C9" s="64">
        <v>3212831.79</v>
      </c>
      <c r="D9" s="64">
        <v>1556055.45</v>
      </c>
      <c r="E9" s="135">
        <v>115.81</v>
      </c>
      <c r="F9" s="172">
        <v>48.43</v>
      </c>
    </row>
    <row r="10" spans="1:6" ht="13" x14ac:dyDescent="0.3">
      <c r="A10" s="82" t="s">
        <v>155</v>
      </c>
      <c r="B10" s="169">
        <f>+B11+B12</f>
        <v>1343611.61</v>
      </c>
      <c r="C10" s="169">
        <f>+C11+C12</f>
        <v>3212831.79</v>
      </c>
      <c r="D10" s="169">
        <f>+D11+D12</f>
        <v>1556055.45</v>
      </c>
      <c r="E10" s="169">
        <f>+D10/B10*100</f>
        <v>115.81140252278705</v>
      </c>
      <c r="F10" s="173">
        <f>+D10/C10*100</f>
        <v>48.432521579351032</v>
      </c>
    </row>
    <row r="11" spans="1:6" ht="12.5" x14ac:dyDescent="0.25">
      <c r="A11" s="185" t="s">
        <v>123</v>
      </c>
      <c r="B11" s="55">
        <v>1343001.5</v>
      </c>
      <c r="C11" s="55">
        <v>3212483.73</v>
      </c>
      <c r="D11" s="55">
        <v>1555751.07</v>
      </c>
      <c r="E11" s="57">
        <v>115.84</v>
      </c>
      <c r="F11" s="130">
        <v>48.43</v>
      </c>
    </row>
    <row r="12" spans="1:6" ht="12.5" x14ac:dyDescent="0.25">
      <c r="A12" s="185" t="s">
        <v>124</v>
      </c>
      <c r="B12" s="57">
        <v>610.11</v>
      </c>
      <c r="C12" s="57">
        <v>348.06</v>
      </c>
      <c r="D12" s="57">
        <v>304.38</v>
      </c>
      <c r="E12" s="57">
        <v>49.89</v>
      </c>
      <c r="F12" s="130">
        <v>87.45</v>
      </c>
    </row>
  </sheetData>
  <mergeCells count="3">
    <mergeCell ref="A3:E3"/>
    <mergeCell ref="A5:E5"/>
    <mergeCell ref="A1:E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3:G15"/>
  <sheetViews>
    <sheetView zoomScaleNormal="100" workbookViewId="0">
      <selection activeCell="B23" sqref="B23"/>
    </sheetView>
  </sheetViews>
  <sheetFormatPr defaultColWidth="9.1796875" defaultRowHeight="11.5" x14ac:dyDescent="0.25"/>
  <cols>
    <col min="1" max="1" width="53" style="1" customWidth="1"/>
    <col min="2" max="2" width="16.7265625" style="1" customWidth="1"/>
    <col min="3" max="3" width="30.1796875" style="1" customWidth="1"/>
    <col min="4" max="4" width="27.453125" style="1" customWidth="1"/>
    <col min="5" max="5" width="13" style="1" customWidth="1"/>
    <col min="6" max="6" width="17.7265625" style="1" customWidth="1"/>
    <col min="7" max="7" width="0.26953125" style="1" customWidth="1"/>
    <col min="8" max="16384" width="9.1796875" style="1"/>
  </cols>
  <sheetData>
    <row r="3" spans="1:7" ht="15.5" x14ac:dyDescent="0.25">
      <c r="A3" s="199" t="s">
        <v>7</v>
      </c>
      <c r="B3" s="199"/>
      <c r="C3" s="199"/>
      <c r="D3" s="199"/>
      <c r="E3" s="199"/>
      <c r="F3" s="199"/>
      <c r="G3" s="199"/>
    </row>
    <row r="4" spans="1:7" ht="18" x14ac:dyDescent="0.25">
      <c r="A4" s="5"/>
      <c r="B4" s="5"/>
      <c r="C4" s="5"/>
      <c r="D4" s="5"/>
      <c r="E4" s="5"/>
      <c r="F4" s="6"/>
      <c r="G4" s="6"/>
    </row>
    <row r="5" spans="1:7" ht="15.5" x14ac:dyDescent="0.25">
      <c r="A5" s="199" t="s">
        <v>126</v>
      </c>
      <c r="B5" s="199"/>
      <c r="C5" s="199"/>
      <c r="D5" s="199"/>
      <c r="E5" s="199"/>
      <c r="F5" s="199"/>
      <c r="G5" s="199"/>
    </row>
    <row r="7" spans="1:7" ht="12" thickBot="1" x14ac:dyDescent="0.3"/>
    <row r="8" spans="1:7" ht="62.25" customHeight="1" thickBot="1" x14ac:dyDescent="0.3">
      <c r="A8" s="78" t="s">
        <v>0</v>
      </c>
      <c r="B8" s="15" t="s">
        <v>191</v>
      </c>
      <c r="C8" s="15" t="s">
        <v>192</v>
      </c>
      <c r="D8" s="15" t="s">
        <v>190</v>
      </c>
      <c r="E8" s="15" t="s">
        <v>141</v>
      </c>
      <c r="F8" s="15" t="s">
        <v>141</v>
      </c>
    </row>
    <row r="9" spans="1:7" ht="21.75" customHeight="1" x14ac:dyDescent="0.25">
      <c r="A9" s="79">
        <v>1</v>
      </c>
      <c r="B9" s="16">
        <v>2</v>
      </c>
      <c r="C9" s="16">
        <v>3</v>
      </c>
      <c r="D9" s="16">
        <v>4</v>
      </c>
      <c r="E9" s="16" t="s">
        <v>140</v>
      </c>
      <c r="F9" s="16" t="s">
        <v>142</v>
      </c>
    </row>
    <row r="10" spans="1:7" ht="13" x14ac:dyDescent="0.3">
      <c r="A10" s="80" t="s">
        <v>6</v>
      </c>
      <c r="B10" s="62"/>
      <c r="C10" s="62"/>
      <c r="D10" s="62"/>
      <c r="E10" s="62"/>
      <c r="F10" s="63"/>
    </row>
    <row r="11" spans="1:7" ht="13" x14ac:dyDescent="0.3">
      <c r="A11" s="174" t="s">
        <v>182</v>
      </c>
      <c r="B11" s="168"/>
      <c r="C11" s="169">
        <v>430332.69</v>
      </c>
      <c r="D11" s="169">
        <v>430332.69</v>
      </c>
      <c r="E11" s="168"/>
      <c r="F11" s="167">
        <v>100</v>
      </c>
    </row>
    <row r="12" spans="1:7" ht="13" x14ac:dyDescent="0.3">
      <c r="A12" s="185" t="s">
        <v>183</v>
      </c>
      <c r="B12" s="56"/>
      <c r="C12" s="55">
        <v>430332.69</v>
      </c>
      <c r="D12" s="55">
        <v>430332.69</v>
      </c>
      <c r="E12" s="2"/>
      <c r="F12" s="130">
        <v>100</v>
      </c>
    </row>
    <row r="13" spans="1:7" ht="25.5" x14ac:dyDescent="0.3">
      <c r="A13" s="185" t="s">
        <v>184</v>
      </c>
      <c r="B13" s="56"/>
      <c r="C13" s="55">
        <v>430332.69</v>
      </c>
      <c r="D13" s="55">
        <v>430332.69</v>
      </c>
      <c r="E13" s="2"/>
      <c r="F13" s="130">
        <v>100</v>
      </c>
    </row>
    <row r="14" spans="1:7" ht="25.5" x14ac:dyDescent="0.3">
      <c r="A14" s="176" t="s">
        <v>185</v>
      </c>
      <c r="B14" s="56"/>
      <c r="C14" s="55">
        <v>430332.69</v>
      </c>
      <c r="D14" s="55">
        <v>430332.69</v>
      </c>
      <c r="E14" s="2"/>
      <c r="F14" s="130">
        <v>100</v>
      </c>
    </row>
    <row r="15" spans="1:7" ht="13" x14ac:dyDescent="0.3">
      <c r="A15" s="80" t="s">
        <v>186</v>
      </c>
      <c r="B15" s="62"/>
      <c r="C15" s="64">
        <v>430332.69</v>
      </c>
      <c r="D15" s="64">
        <v>430332.69</v>
      </c>
      <c r="E15" s="62"/>
      <c r="F15" s="136">
        <v>100</v>
      </c>
    </row>
  </sheetData>
  <mergeCells count="2">
    <mergeCell ref="A3:G3"/>
    <mergeCell ref="A5:G5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3:F12"/>
  <sheetViews>
    <sheetView zoomScaleNormal="100" workbookViewId="0">
      <selection activeCell="B16" sqref="B16"/>
    </sheetView>
  </sheetViews>
  <sheetFormatPr defaultColWidth="9.1796875" defaultRowHeight="11.5" x14ac:dyDescent="0.25"/>
  <cols>
    <col min="1" max="1" width="50.54296875" style="1" customWidth="1"/>
    <col min="2" max="2" width="19.1796875" style="1" customWidth="1"/>
    <col min="3" max="3" width="24.453125" style="1" customWidth="1"/>
    <col min="4" max="4" width="20.81640625" style="1" customWidth="1"/>
    <col min="5" max="5" width="15.81640625" style="1" customWidth="1"/>
    <col min="6" max="6" width="15.1796875" style="1" customWidth="1"/>
    <col min="7" max="16384" width="9.1796875" style="1"/>
  </cols>
  <sheetData>
    <row r="3" spans="1:6" ht="15.5" x14ac:dyDescent="0.25">
      <c r="A3" s="199" t="s">
        <v>7</v>
      </c>
      <c r="B3" s="199"/>
      <c r="C3" s="199"/>
      <c r="D3" s="199"/>
      <c r="E3" s="199"/>
    </row>
    <row r="4" spans="1:6" ht="18" x14ac:dyDescent="0.25">
      <c r="A4" s="5"/>
      <c r="B4" s="5"/>
      <c r="C4" s="5"/>
      <c r="D4" s="6"/>
      <c r="E4" s="6"/>
    </row>
    <row r="5" spans="1:6" ht="15.5" x14ac:dyDescent="0.25">
      <c r="A5" s="199" t="s">
        <v>127</v>
      </c>
      <c r="B5" s="199"/>
      <c r="C5" s="199"/>
      <c r="D5" s="199"/>
      <c r="E5" s="199"/>
    </row>
    <row r="6" spans="1:6" ht="12" thickBot="1" x14ac:dyDescent="0.3"/>
    <row r="7" spans="1:6" ht="65.25" customHeight="1" thickBot="1" x14ac:dyDescent="0.3">
      <c r="A7" s="78" t="s">
        <v>0</v>
      </c>
      <c r="B7" s="15" t="s">
        <v>191</v>
      </c>
      <c r="C7" s="15" t="s">
        <v>192</v>
      </c>
      <c r="D7" s="15" t="s">
        <v>190</v>
      </c>
      <c r="E7" s="15" t="s">
        <v>141</v>
      </c>
      <c r="F7" s="15" t="s">
        <v>141</v>
      </c>
    </row>
    <row r="8" spans="1:6" ht="27" x14ac:dyDescent="0.25">
      <c r="A8" s="79">
        <v>1</v>
      </c>
      <c r="B8" s="16">
        <v>2</v>
      </c>
      <c r="C8" s="16">
        <v>3</v>
      </c>
      <c r="D8" s="16">
        <v>4</v>
      </c>
      <c r="E8" s="16" t="s">
        <v>140</v>
      </c>
      <c r="F8" s="16" t="s">
        <v>142</v>
      </c>
    </row>
    <row r="9" spans="1:6" ht="13" x14ac:dyDescent="0.3">
      <c r="A9" s="80" t="s">
        <v>6</v>
      </c>
      <c r="B9" s="62"/>
      <c r="C9" s="62"/>
      <c r="D9" s="62"/>
      <c r="E9" s="62"/>
      <c r="F9" s="63"/>
    </row>
    <row r="10" spans="1:6" ht="13" x14ac:dyDescent="0.3">
      <c r="A10" s="183" t="s">
        <v>119</v>
      </c>
      <c r="B10" s="168"/>
      <c r="C10" s="169">
        <v>430332.69</v>
      </c>
      <c r="D10" s="169">
        <v>430332.69</v>
      </c>
      <c r="E10" s="168"/>
      <c r="F10" s="167">
        <v>100</v>
      </c>
    </row>
    <row r="11" spans="1:6" ht="12.5" x14ac:dyDescent="0.25">
      <c r="A11" s="184" t="s">
        <v>187</v>
      </c>
      <c r="B11" s="56"/>
      <c r="C11" s="55">
        <v>430332.69</v>
      </c>
      <c r="D11" s="55">
        <v>430332.69</v>
      </c>
      <c r="E11" s="56"/>
      <c r="F11" s="130">
        <v>100</v>
      </c>
    </row>
    <row r="12" spans="1:6" ht="13" x14ac:dyDescent="0.3">
      <c r="A12" s="80" t="s">
        <v>186</v>
      </c>
      <c r="B12" s="62"/>
      <c r="C12" s="64">
        <v>430332.69</v>
      </c>
      <c r="D12" s="64">
        <v>430332.69</v>
      </c>
      <c r="E12" s="62"/>
      <c r="F12" s="172">
        <v>100</v>
      </c>
    </row>
  </sheetData>
  <mergeCells count="2">
    <mergeCell ref="A3:E3"/>
    <mergeCell ref="A5:E5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5:F164"/>
  <sheetViews>
    <sheetView topLeftCell="A3" zoomScaleNormal="100" workbookViewId="0">
      <selection activeCell="C6" sqref="C6"/>
    </sheetView>
  </sheetViews>
  <sheetFormatPr defaultColWidth="9.1796875" defaultRowHeight="11.5" x14ac:dyDescent="0.25"/>
  <cols>
    <col min="1" max="1" width="47" style="1" customWidth="1"/>
    <col min="2" max="2" width="22.54296875" style="1" customWidth="1"/>
    <col min="3" max="3" width="23.54296875" style="1" customWidth="1"/>
    <col min="4" max="4" width="20.26953125" style="1" customWidth="1"/>
    <col min="5" max="5" width="0.453125" style="1" customWidth="1"/>
    <col min="6" max="6" width="9.1796875" style="1" hidden="1" customWidth="1"/>
    <col min="7" max="16384" width="9.1796875" style="1"/>
  </cols>
  <sheetData>
    <row r="5" spans="1:6" ht="15.5" x14ac:dyDescent="0.35">
      <c r="A5" s="199" t="s">
        <v>139</v>
      </c>
      <c r="B5" s="201"/>
      <c r="C5" s="201"/>
      <c r="D5" s="201"/>
      <c r="E5" s="201"/>
      <c r="F5" s="201"/>
    </row>
    <row r="8" spans="1:6" ht="12" thickBot="1" x14ac:dyDescent="0.3"/>
    <row r="9" spans="1:6" ht="56.25" customHeight="1" thickBot="1" x14ac:dyDescent="0.3">
      <c r="A9" s="78" t="s">
        <v>0</v>
      </c>
      <c r="B9" s="15" t="s">
        <v>192</v>
      </c>
      <c r="C9" s="15" t="s">
        <v>190</v>
      </c>
      <c r="D9" s="15" t="s">
        <v>141</v>
      </c>
    </row>
    <row r="10" spans="1:6" ht="18" customHeight="1" x14ac:dyDescent="0.25">
      <c r="A10" s="79">
        <v>1</v>
      </c>
      <c r="B10" s="16">
        <v>2</v>
      </c>
      <c r="C10" s="16">
        <v>3</v>
      </c>
      <c r="D10" s="16" t="s">
        <v>143</v>
      </c>
    </row>
    <row r="11" spans="1:6" ht="13" x14ac:dyDescent="0.3">
      <c r="A11" s="186" t="s">
        <v>122</v>
      </c>
      <c r="B11" s="58">
        <v>3643164.48</v>
      </c>
      <c r="C11" s="58">
        <v>1986388.14</v>
      </c>
      <c r="D11" s="132">
        <v>54.52</v>
      </c>
    </row>
    <row r="12" spans="1:6" ht="12.5" x14ac:dyDescent="0.25">
      <c r="A12" s="185" t="s">
        <v>188</v>
      </c>
      <c r="B12" s="55">
        <v>3643164.48</v>
      </c>
      <c r="C12" s="55">
        <v>1986388.14</v>
      </c>
      <c r="D12" s="130">
        <v>54.52</v>
      </c>
    </row>
    <row r="13" spans="1:6" ht="26" x14ac:dyDescent="0.3">
      <c r="A13" s="187" t="s">
        <v>128</v>
      </c>
      <c r="B13" s="60">
        <v>348.06</v>
      </c>
      <c r="C13" s="60">
        <v>304.38</v>
      </c>
      <c r="D13" s="133">
        <v>87.45</v>
      </c>
    </row>
    <row r="14" spans="1:6" ht="13" x14ac:dyDescent="0.3">
      <c r="A14" s="188" t="s">
        <v>129</v>
      </c>
      <c r="B14" s="60">
        <v>348.06</v>
      </c>
      <c r="C14" s="60">
        <v>304.38</v>
      </c>
      <c r="D14" s="133">
        <v>87.45</v>
      </c>
    </row>
    <row r="15" spans="1:6" ht="13" x14ac:dyDescent="0.3">
      <c r="A15" s="189" t="s">
        <v>104</v>
      </c>
      <c r="B15" s="4">
        <v>348.06</v>
      </c>
      <c r="C15" s="4">
        <v>304.38</v>
      </c>
      <c r="D15" s="130">
        <v>87.45</v>
      </c>
    </row>
    <row r="16" spans="1:6" ht="13" x14ac:dyDescent="0.3">
      <c r="A16" s="190" t="s">
        <v>40</v>
      </c>
      <c r="B16" s="4">
        <v>348.06</v>
      </c>
      <c r="C16" s="4">
        <v>304.38</v>
      </c>
      <c r="D16" s="130">
        <v>87.45</v>
      </c>
    </row>
    <row r="17" spans="1:4" ht="12.5" x14ac:dyDescent="0.25">
      <c r="A17" s="191" t="s">
        <v>47</v>
      </c>
      <c r="B17" s="56"/>
      <c r="C17" s="57">
        <v>11</v>
      </c>
      <c r="D17" s="131"/>
    </row>
    <row r="18" spans="1:4" ht="12.5" x14ac:dyDescent="0.25">
      <c r="A18" s="191" t="s">
        <v>48</v>
      </c>
      <c r="B18" s="56"/>
      <c r="C18" s="57">
        <v>51</v>
      </c>
      <c r="D18" s="131"/>
    </row>
    <row r="19" spans="1:4" ht="25" x14ac:dyDescent="0.25">
      <c r="A19" s="191" t="s">
        <v>66</v>
      </c>
      <c r="B19" s="56"/>
      <c r="C19" s="57">
        <v>242.38</v>
      </c>
      <c r="D19" s="131"/>
    </row>
    <row r="20" spans="1:4" ht="13" x14ac:dyDescent="0.3">
      <c r="A20" s="187" t="s">
        <v>130</v>
      </c>
      <c r="B20" s="61">
        <v>3629648.51</v>
      </c>
      <c r="C20" s="61">
        <v>1979402.75</v>
      </c>
      <c r="D20" s="133">
        <v>54.53</v>
      </c>
    </row>
    <row r="21" spans="1:4" ht="13" x14ac:dyDescent="0.3">
      <c r="A21" s="188" t="s">
        <v>131</v>
      </c>
      <c r="B21" s="61">
        <v>3191815.82</v>
      </c>
      <c r="C21" s="61">
        <v>1547899.38</v>
      </c>
      <c r="D21" s="133">
        <v>48.5</v>
      </c>
    </row>
    <row r="22" spans="1:4" ht="13" x14ac:dyDescent="0.3">
      <c r="A22" s="189" t="s">
        <v>107</v>
      </c>
      <c r="B22" s="3">
        <v>14973.02</v>
      </c>
      <c r="C22" s="3">
        <v>6932.72</v>
      </c>
      <c r="D22" s="130">
        <v>46.3</v>
      </c>
    </row>
    <row r="23" spans="1:4" ht="13" x14ac:dyDescent="0.3">
      <c r="A23" s="190" t="s">
        <v>31</v>
      </c>
      <c r="B23" s="3">
        <v>2500</v>
      </c>
      <c r="C23" s="3">
        <v>3280</v>
      </c>
      <c r="D23" s="130">
        <v>131.19999999999999</v>
      </c>
    </row>
    <row r="24" spans="1:4" ht="12.5" x14ac:dyDescent="0.25">
      <c r="A24" s="191" t="s">
        <v>36</v>
      </c>
      <c r="B24" s="56"/>
      <c r="C24" s="55">
        <v>3280</v>
      </c>
      <c r="D24" s="131"/>
    </row>
    <row r="25" spans="1:4" ht="13" x14ac:dyDescent="0.3">
      <c r="A25" s="190" t="s">
        <v>40</v>
      </c>
      <c r="B25" s="3">
        <v>12373.02</v>
      </c>
      <c r="C25" s="3">
        <v>3652.72</v>
      </c>
      <c r="D25" s="130">
        <v>29.52</v>
      </c>
    </row>
    <row r="26" spans="1:4" ht="12.5" x14ac:dyDescent="0.25">
      <c r="A26" s="191" t="s">
        <v>42</v>
      </c>
      <c r="B26" s="56"/>
      <c r="C26" s="55">
        <v>3500.73</v>
      </c>
      <c r="D26" s="131"/>
    </row>
    <row r="27" spans="1:4" ht="25" x14ac:dyDescent="0.25">
      <c r="A27" s="191" t="s">
        <v>43</v>
      </c>
      <c r="B27" s="56"/>
      <c r="C27" s="57">
        <v>0.66</v>
      </c>
      <c r="D27" s="131"/>
    </row>
    <row r="28" spans="1:4" ht="12.5" x14ac:dyDescent="0.25">
      <c r="A28" s="191" t="s">
        <v>48</v>
      </c>
      <c r="B28" s="56"/>
      <c r="C28" s="57">
        <v>16.07</v>
      </c>
      <c r="D28" s="131"/>
    </row>
    <row r="29" spans="1:4" ht="25" x14ac:dyDescent="0.25">
      <c r="A29" s="191" t="s">
        <v>64</v>
      </c>
      <c r="B29" s="56"/>
      <c r="C29" s="57">
        <v>135.26</v>
      </c>
      <c r="D29" s="131"/>
    </row>
    <row r="30" spans="1:4" ht="26" x14ac:dyDescent="0.3">
      <c r="A30" s="190" t="s">
        <v>77</v>
      </c>
      <c r="B30" s="4">
        <v>100</v>
      </c>
      <c r="C30" s="2"/>
      <c r="D30" s="131"/>
    </row>
    <row r="31" spans="1:4" ht="26" x14ac:dyDescent="0.3">
      <c r="A31" s="189" t="s">
        <v>116</v>
      </c>
      <c r="B31" s="4">
        <v>954.19</v>
      </c>
      <c r="C31" s="4">
        <v>954.19</v>
      </c>
      <c r="D31" s="130">
        <v>100</v>
      </c>
    </row>
    <row r="32" spans="1:4" ht="13" x14ac:dyDescent="0.3">
      <c r="A32" s="190" t="s">
        <v>31</v>
      </c>
      <c r="B32" s="2"/>
      <c r="C32" s="2"/>
      <c r="D32" s="131"/>
    </row>
    <row r="33" spans="1:4" ht="12.5" x14ac:dyDescent="0.25">
      <c r="A33" s="191" t="s">
        <v>36</v>
      </c>
      <c r="B33" s="56"/>
      <c r="C33" s="56"/>
      <c r="D33" s="131"/>
    </row>
    <row r="34" spans="1:4" ht="13" x14ac:dyDescent="0.3">
      <c r="A34" s="190" t="s">
        <v>40</v>
      </c>
      <c r="B34" s="4">
        <v>954.19</v>
      </c>
      <c r="C34" s="4">
        <v>954.19</v>
      </c>
      <c r="D34" s="130">
        <v>100</v>
      </c>
    </row>
    <row r="35" spans="1:4" ht="12.5" x14ac:dyDescent="0.25">
      <c r="A35" s="191" t="s">
        <v>42</v>
      </c>
      <c r="B35" s="56"/>
      <c r="C35" s="57">
        <v>42</v>
      </c>
      <c r="D35" s="131"/>
    </row>
    <row r="36" spans="1:4" ht="12.5" x14ac:dyDescent="0.25">
      <c r="A36" s="191" t="s">
        <v>47</v>
      </c>
      <c r="B36" s="56"/>
      <c r="C36" s="56"/>
      <c r="D36" s="131"/>
    </row>
    <row r="37" spans="1:4" ht="12.5" x14ac:dyDescent="0.25">
      <c r="A37" s="191" t="s">
        <v>55</v>
      </c>
      <c r="B37" s="56"/>
      <c r="C37" s="57">
        <v>912.19</v>
      </c>
      <c r="D37" s="131"/>
    </row>
    <row r="38" spans="1:4" ht="26" x14ac:dyDescent="0.3">
      <c r="A38" s="189" t="s">
        <v>109</v>
      </c>
      <c r="B38" s="3">
        <v>31764.53</v>
      </c>
      <c r="C38" s="3">
        <v>11330.33</v>
      </c>
      <c r="D38" s="130">
        <v>35.67</v>
      </c>
    </row>
    <row r="39" spans="1:4" ht="13" x14ac:dyDescent="0.3">
      <c r="A39" s="190" t="s">
        <v>40</v>
      </c>
      <c r="B39" s="3">
        <v>30846.91</v>
      </c>
      <c r="C39" s="3">
        <v>11316.81</v>
      </c>
      <c r="D39" s="130">
        <v>36.69</v>
      </c>
    </row>
    <row r="40" spans="1:4" ht="12.5" x14ac:dyDescent="0.25">
      <c r="A40" s="191" t="s">
        <v>44</v>
      </c>
      <c r="B40" s="56"/>
      <c r="C40" s="57">
        <v>160</v>
      </c>
      <c r="D40" s="131"/>
    </row>
    <row r="41" spans="1:4" ht="12.5" x14ac:dyDescent="0.25">
      <c r="A41" s="191" t="s">
        <v>45</v>
      </c>
      <c r="B41" s="56"/>
      <c r="C41" s="56"/>
      <c r="D41" s="131"/>
    </row>
    <row r="42" spans="1:4" ht="12.5" x14ac:dyDescent="0.25">
      <c r="A42" s="191" t="s">
        <v>47</v>
      </c>
      <c r="B42" s="56"/>
      <c r="C42" s="55">
        <v>1158.27</v>
      </c>
      <c r="D42" s="131"/>
    </row>
    <row r="43" spans="1:4" ht="12.5" x14ac:dyDescent="0.25">
      <c r="A43" s="191" t="s">
        <v>48</v>
      </c>
      <c r="B43" s="56"/>
      <c r="C43" s="57">
        <v>855.85</v>
      </c>
      <c r="D43" s="131"/>
    </row>
    <row r="44" spans="1:4" ht="25" x14ac:dyDescent="0.25">
      <c r="A44" s="191" t="s">
        <v>50</v>
      </c>
      <c r="B44" s="56"/>
      <c r="C44" s="57">
        <v>360.37</v>
      </c>
      <c r="D44" s="131"/>
    </row>
    <row r="45" spans="1:4" ht="12.5" x14ac:dyDescent="0.25">
      <c r="A45" s="191" t="s">
        <v>51</v>
      </c>
      <c r="B45" s="56"/>
      <c r="C45" s="57">
        <v>197.27</v>
      </c>
      <c r="D45" s="131"/>
    </row>
    <row r="46" spans="1:4" ht="12.5" x14ac:dyDescent="0.25">
      <c r="A46" s="191" t="s">
        <v>55</v>
      </c>
      <c r="B46" s="56"/>
      <c r="C46" s="55">
        <v>1255.31</v>
      </c>
      <c r="D46" s="131"/>
    </row>
    <row r="47" spans="1:4" ht="12.5" x14ac:dyDescent="0.25">
      <c r="A47" s="191" t="s">
        <v>56</v>
      </c>
      <c r="B47" s="56"/>
      <c r="C47" s="57">
        <v>740</v>
      </c>
      <c r="D47" s="131"/>
    </row>
    <row r="48" spans="1:4" ht="12.5" x14ac:dyDescent="0.25">
      <c r="A48" s="191" t="s">
        <v>58</v>
      </c>
      <c r="B48" s="56"/>
      <c r="C48" s="57">
        <v>597.13</v>
      </c>
      <c r="D48" s="131"/>
    </row>
    <row r="49" spans="1:4" ht="12.5" x14ac:dyDescent="0.25">
      <c r="A49" s="191" t="s">
        <v>60</v>
      </c>
      <c r="B49" s="56"/>
      <c r="C49" s="55">
        <v>1186.78</v>
      </c>
      <c r="D49" s="131"/>
    </row>
    <row r="50" spans="1:4" ht="12.5" x14ac:dyDescent="0.25">
      <c r="A50" s="191" t="s">
        <v>61</v>
      </c>
      <c r="B50" s="56"/>
      <c r="C50" s="57">
        <v>140.4</v>
      </c>
      <c r="D50" s="131"/>
    </row>
    <row r="51" spans="1:4" ht="12.5" x14ac:dyDescent="0.25">
      <c r="A51" s="191" t="s">
        <v>62</v>
      </c>
      <c r="B51" s="56"/>
      <c r="C51" s="55">
        <v>4022.75</v>
      </c>
      <c r="D51" s="131"/>
    </row>
    <row r="52" spans="1:4" ht="25" x14ac:dyDescent="0.25">
      <c r="A52" s="191" t="s">
        <v>64</v>
      </c>
      <c r="B52" s="56"/>
      <c r="C52" s="57">
        <v>73.760000000000005</v>
      </c>
      <c r="D52" s="131"/>
    </row>
    <row r="53" spans="1:4" ht="12.5" x14ac:dyDescent="0.25">
      <c r="A53" s="191" t="s">
        <v>68</v>
      </c>
      <c r="B53" s="56"/>
      <c r="C53" s="56"/>
      <c r="D53" s="131"/>
    </row>
    <row r="54" spans="1:4" ht="12.5" x14ac:dyDescent="0.25">
      <c r="A54" s="191" t="s">
        <v>72</v>
      </c>
      <c r="B54" s="56"/>
      <c r="C54" s="57">
        <v>568.91999999999996</v>
      </c>
      <c r="D54" s="131"/>
    </row>
    <row r="55" spans="1:4" ht="13" x14ac:dyDescent="0.3">
      <c r="A55" s="190" t="s">
        <v>73</v>
      </c>
      <c r="B55" s="4">
        <v>917.62</v>
      </c>
      <c r="C55" s="4">
        <v>13.52</v>
      </c>
      <c r="D55" s="130">
        <v>1.47</v>
      </c>
    </row>
    <row r="56" spans="1:4" ht="12.5" x14ac:dyDescent="0.25">
      <c r="A56" s="191" t="s">
        <v>76</v>
      </c>
      <c r="B56" s="56"/>
      <c r="C56" s="57">
        <v>13.52</v>
      </c>
      <c r="D56" s="131"/>
    </row>
    <row r="57" spans="1:4" ht="13" x14ac:dyDescent="0.3">
      <c r="A57" s="189" t="s">
        <v>110</v>
      </c>
      <c r="B57" s="3">
        <v>165200.76</v>
      </c>
      <c r="C57" s="3">
        <v>92244.25</v>
      </c>
      <c r="D57" s="130">
        <v>55.84</v>
      </c>
    </row>
    <row r="58" spans="1:4" ht="13" x14ac:dyDescent="0.3">
      <c r="A58" s="190" t="s">
        <v>40</v>
      </c>
      <c r="B58" s="3">
        <v>164936.23000000001</v>
      </c>
      <c r="C58" s="3">
        <v>92112.71</v>
      </c>
      <c r="D58" s="130">
        <v>55.85</v>
      </c>
    </row>
    <row r="59" spans="1:4" ht="12.5" x14ac:dyDescent="0.25">
      <c r="A59" s="191" t="s">
        <v>42</v>
      </c>
      <c r="B59" s="56"/>
      <c r="C59" s="55">
        <v>3345.16</v>
      </c>
      <c r="D59" s="131"/>
    </row>
    <row r="60" spans="1:4" ht="25" x14ac:dyDescent="0.25">
      <c r="A60" s="191" t="s">
        <v>43</v>
      </c>
      <c r="B60" s="56"/>
      <c r="C60" s="55">
        <v>36748.5</v>
      </c>
      <c r="D60" s="131"/>
    </row>
    <row r="61" spans="1:4" ht="12.5" x14ac:dyDescent="0.25">
      <c r="A61" s="191" t="s">
        <v>44</v>
      </c>
      <c r="B61" s="56"/>
      <c r="C61" s="57">
        <v>218.1</v>
      </c>
      <c r="D61" s="131"/>
    </row>
    <row r="62" spans="1:4" ht="12.5" x14ac:dyDescent="0.25">
      <c r="A62" s="191" t="s">
        <v>47</v>
      </c>
      <c r="B62" s="56"/>
      <c r="C62" s="55">
        <v>8170.53</v>
      </c>
      <c r="D62" s="131"/>
    </row>
    <row r="63" spans="1:4" ht="12.5" x14ac:dyDescent="0.25">
      <c r="A63" s="191" t="s">
        <v>48</v>
      </c>
      <c r="B63" s="56"/>
      <c r="C63" s="55">
        <v>9257.4699999999993</v>
      </c>
      <c r="D63" s="131"/>
    </row>
    <row r="64" spans="1:4" ht="12.5" x14ac:dyDescent="0.25">
      <c r="A64" s="191" t="s">
        <v>49</v>
      </c>
      <c r="B64" s="56"/>
      <c r="C64" s="55">
        <v>10462.42</v>
      </c>
      <c r="D64" s="131"/>
    </row>
    <row r="65" spans="1:4" ht="25" x14ac:dyDescent="0.25">
      <c r="A65" s="191" t="s">
        <v>50</v>
      </c>
      <c r="B65" s="56"/>
      <c r="C65" s="55">
        <v>1051.3599999999999</v>
      </c>
      <c r="D65" s="131"/>
    </row>
    <row r="66" spans="1:4" ht="12.5" x14ac:dyDescent="0.25">
      <c r="A66" s="191" t="s">
        <v>51</v>
      </c>
      <c r="B66" s="56"/>
      <c r="C66" s="56"/>
      <c r="D66" s="131"/>
    </row>
    <row r="67" spans="1:4" ht="12.5" x14ac:dyDescent="0.25">
      <c r="A67" s="191" t="s">
        <v>52</v>
      </c>
      <c r="B67" s="56"/>
      <c r="C67" s="57">
        <v>491.22</v>
      </c>
      <c r="D67" s="131"/>
    </row>
    <row r="68" spans="1:4" ht="12.5" x14ac:dyDescent="0.25">
      <c r="A68" s="191" t="s">
        <v>54</v>
      </c>
      <c r="B68" s="56"/>
      <c r="C68" s="55">
        <v>1992.01</v>
      </c>
      <c r="D68" s="131"/>
    </row>
    <row r="69" spans="1:4" ht="12.5" x14ac:dyDescent="0.25">
      <c r="A69" s="191" t="s">
        <v>55</v>
      </c>
      <c r="B69" s="56"/>
      <c r="C69" s="55">
        <v>4189.1499999999996</v>
      </c>
      <c r="D69" s="131"/>
    </row>
    <row r="70" spans="1:4" ht="12.5" x14ac:dyDescent="0.25">
      <c r="A70" s="191" t="s">
        <v>57</v>
      </c>
      <c r="B70" s="56"/>
      <c r="C70" s="55">
        <v>12016.53</v>
      </c>
      <c r="D70" s="131"/>
    </row>
    <row r="71" spans="1:4" ht="12.5" x14ac:dyDescent="0.25">
      <c r="A71" s="191" t="s">
        <v>59</v>
      </c>
      <c r="B71" s="56"/>
      <c r="C71" s="55">
        <v>1579.43</v>
      </c>
      <c r="D71" s="131"/>
    </row>
    <row r="72" spans="1:4" ht="12.5" x14ac:dyDescent="0.25">
      <c r="A72" s="191" t="s">
        <v>60</v>
      </c>
      <c r="B72" s="56"/>
      <c r="C72" s="57">
        <v>150</v>
      </c>
      <c r="D72" s="131"/>
    </row>
    <row r="73" spans="1:4" ht="12.5" x14ac:dyDescent="0.25">
      <c r="A73" s="191" t="s">
        <v>61</v>
      </c>
      <c r="B73" s="56"/>
      <c r="C73" s="55">
        <v>2217.08</v>
      </c>
      <c r="D73" s="131"/>
    </row>
    <row r="74" spans="1:4" ht="12.5" x14ac:dyDescent="0.25">
      <c r="A74" s="191" t="s">
        <v>62</v>
      </c>
      <c r="B74" s="56"/>
      <c r="C74" s="57">
        <v>223.75</v>
      </c>
      <c r="D74" s="131"/>
    </row>
    <row r="75" spans="1:4" ht="12.5" x14ac:dyDescent="0.25">
      <c r="A75" s="191" t="s">
        <v>69</v>
      </c>
      <c r="B75" s="56"/>
      <c r="C75" s="56"/>
      <c r="D75" s="131"/>
    </row>
    <row r="76" spans="1:4" ht="13" x14ac:dyDescent="0.3">
      <c r="A76" s="190" t="s">
        <v>73</v>
      </c>
      <c r="B76" s="4">
        <v>264.52999999999997</v>
      </c>
      <c r="C76" s="4">
        <v>131.54</v>
      </c>
      <c r="D76" s="130">
        <v>49.73</v>
      </c>
    </row>
    <row r="77" spans="1:4" ht="12.5" x14ac:dyDescent="0.25">
      <c r="A77" s="191" t="s">
        <v>75</v>
      </c>
      <c r="B77" s="56"/>
      <c r="C77" s="57">
        <v>131.54</v>
      </c>
      <c r="D77" s="131"/>
    </row>
    <row r="78" spans="1:4" ht="26" x14ac:dyDescent="0.3">
      <c r="A78" s="189" t="s">
        <v>117</v>
      </c>
      <c r="B78" s="4">
        <v>585.36</v>
      </c>
      <c r="C78" s="4">
        <v>585.36</v>
      </c>
      <c r="D78" s="130">
        <v>100</v>
      </c>
    </row>
    <row r="79" spans="1:4" ht="13" x14ac:dyDescent="0.3">
      <c r="A79" s="190" t="s">
        <v>40</v>
      </c>
      <c r="B79" s="4">
        <v>585.36</v>
      </c>
      <c r="C79" s="4">
        <v>585.36</v>
      </c>
      <c r="D79" s="130">
        <v>100</v>
      </c>
    </row>
    <row r="80" spans="1:4" ht="12.5" x14ac:dyDescent="0.25">
      <c r="A80" s="191" t="s">
        <v>48</v>
      </c>
      <c r="B80" s="56"/>
      <c r="C80" s="57">
        <v>287.12</v>
      </c>
      <c r="D80" s="131"/>
    </row>
    <row r="81" spans="1:4" ht="25" x14ac:dyDescent="0.25">
      <c r="A81" s="191" t="s">
        <v>50</v>
      </c>
      <c r="B81" s="56"/>
      <c r="C81" s="57">
        <v>70</v>
      </c>
      <c r="D81" s="131"/>
    </row>
    <row r="82" spans="1:4" ht="12.5" x14ac:dyDescent="0.25">
      <c r="A82" s="191" t="s">
        <v>51</v>
      </c>
      <c r="B82" s="56"/>
      <c r="C82" s="57">
        <v>228.24</v>
      </c>
      <c r="D82" s="131"/>
    </row>
    <row r="83" spans="1:4" ht="12.5" x14ac:dyDescent="0.25">
      <c r="A83" s="191" t="s">
        <v>55</v>
      </c>
      <c r="B83" s="56"/>
      <c r="C83" s="56"/>
      <c r="D83" s="131"/>
    </row>
    <row r="84" spans="1:4" ht="13" x14ac:dyDescent="0.3">
      <c r="A84" s="189" t="s">
        <v>113</v>
      </c>
      <c r="B84" s="3">
        <v>2975439.36</v>
      </c>
      <c r="C84" s="3">
        <v>1434129.5</v>
      </c>
      <c r="D84" s="130">
        <v>48.2</v>
      </c>
    </row>
    <row r="85" spans="1:4" ht="13" x14ac:dyDescent="0.3">
      <c r="A85" s="190" t="s">
        <v>31</v>
      </c>
      <c r="B85" s="3">
        <v>2963525.07</v>
      </c>
      <c r="C85" s="3">
        <v>1428263.13</v>
      </c>
      <c r="D85" s="130">
        <v>48.19</v>
      </c>
    </row>
    <row r="86" spans="1:4" ht="12.5" x14ac:dyDescent="0.25">
      <c r="A86" s="191" t="s">
        <v>33</v>
      </c>
      <c r="B86" s="56"/>
      <c r="C86" s="55">
        <v>1156538.3500000001</v>
      </c>
      <c r="D86" s="131"/>
    </row>
    <row r="87" spans="1:4" ht="12.5" x14ac:dyDescent="0.25">
      <c r="A87" s="191" t="s">
        <v>34</v>
      </c>
      <c r="B87" s="56"/>
      <c r="C87" s="55">
        <v>31487.42</v>
      </c>
      <c r="D87" s="131"/>
    </row>
    <row r="88" spans="1:4" ht="12.5" x14ac:dyDescent="0.25">
      <c r="A88" s="191" t="s">
        <v>36</v>
      </c>
      <c r="B88" s="56"/>
      <c r="C88" s="55">
        <v>44096.71</v>
      </c>
      <c r="D88" s="131"/>
    </row>
    <row r="89" spans="1:4" ht="25" x14ac:dyDescent="0.25">
      <c r="A89" s="191" t="s">
        <v>38</v>
      </c>
      <c r="B89" s="56"/>
      <c r="C89" s="55">
        <v>196140.65</v>
      </c>
      <c r="D89" s="131"/>
    </row>
    <row r="90" spans="1:4" ht="25" x14ac:dyDescent="0.25">
      <c r="A90" s="191" t="s">
        <v>39</v>
      </c>
      <c r="B90" s="56"/>
      <c r="C90" s="56"/>
      <c r="D90" s="131"/>
    </row>
    <row r="91" spans="1:4" ht="13" x14ac:dyDescent="0.3">
      <c r="A91" s="190" t="s">
        <v>40</v>
      </c>
      <c r="B91" s="3">
        <v>11513.23</v>
      </c>
      <c r="C91" s="3">
        <v>5863.58</v>
      </c>
      <c r="D91" s="130">
        <v>50.93</v>
      </c>
    </row>
    <row r="92" spans="1:4" ht="12.5" x14ac:dyDescent="0.25">
      <c r="A92" s="191" t="s">
        <v>42</v>
      </c>
      <c r="B92" s="56"/>
      <c r="C92" s="57">
        <v>239</v>
      </c>
      <c r="D92" s="131"/>
    </row>
    <row r="93" spans="1:4" ht="12.5" x14ac:dyDescent="0.25">
      <c r="A93" s="191" t="s">
        <v>60</v>
      </c>
      <c r="B93" s="56"/>
      <c r="C93" s="55">
        <v>2408.3000000000002</v>
      </c>
      <c r="D93" s="131"/>
    </row>
    <row r="94" spans="1:4" ht="25" x14ac:dyDescent="0.25">
      <c r="A94" s="191" t="s">
        <v>64</v>
      </c>
      <c r="B94" s="56"/>
      <c r="C94" s="57">
        <v>44</v>
      </c>
      <c r="D94" s="131"/>
    </row>
    <row r="95" spans="1:4" ht="12.5" x14ac:dyDescent="0.25">
      <c r="A95" s="191" t="s">
        <v>70</v>
      </c>
      <c r="B95" s="56"/>
      <c r="C95" s="55">
        <v>3172.28</v>
      </c>
      <c r="D95" s="131"/>
    </row>
    <row r="96" spans="1:4" ht="12.5" x14ac:dyDescent="0.25">
      <c r="A96" s="191" t="s">
        <v>71</v>
      </c>
      <c r="B96" s="56"/>
      <c r="C96" s="56"/>
      <c r="D96" s="131"/>
    </row>
    <row r="97" spans="1:4" ht="13" x14ac:dyDescent="0.3">
      <c r="A97" s="190" t="s">
        <v>73</v>
      </c>
      <c r="B97" s="4">
        <v>273.97000000000003</v>
      </c>
      <c r="C97" s="4">
        <v>2.79</v>
      </c>
      <c r="D97" s="130">
        <v>1.02</v>
      </c>
    </row>
    <row r="98" spans="1:4" ht="12.5" x14ac:dyDescent="0.25">
      <c r="A98" s="191" t="s">
        <v>76</v>
      </c>
      <c r="B98" s="56"/>
      <c r="C98" s="57">
        <v>2.79</v>
      </c>
      <c r="D98" s="131"/>
    </row>
    <row r="99" spans="1:4" ht="26" x14ac:dyDescent="0.3">
      <c r="A99" s="190" t="s">
        <v>77</v>
      </c>
      <c r="B99" s="4">
        <v>127.09</v>
      </c>
      <c r="C99" s="2"/>
      <c r="D99" s="131"/>
    </row>
    <row r="100" spans="1:4" ht="12.5" x14ac:dyDescent="0.25">
      <c r="A100" s="191" t="s">
        <v>79</v>
      </c>
      <c r="B100" s="56"/>
      <c r="C100" s="56"/>
      <c r="D100" s="131"/>
    </row>
    <row r="101" spans="1:4" ht="13" x14ac:dyDescent="0.3">
      <c r="A101" s="189" t="s">
        <v>118</v>
      </c>
      <c r="B101" s="3">
        <v>1578.88</v>
      </c>
      <c r="C101" s="3">
        <v>1578.88</v>
      </c>
      <c r="D101" s="130">
        <v>100</v>
      </c>
    </row>
    <row r="102" spans="1:4" ht="13" x14ac:dyDescent="0.3">
      <c r="A102" s="190" t="s">
        <v>40</v>
      </c>
      <c r="B102" s="3">
        <v>1578.88</v>
      </c>
      <c r="C102" s="3">
        <v>1578.88</v>
      </c>
      <c r="D102" s="130">
        <v>100</v>
      </c>
    </row>
    <row r="103" spans="1:4" ht="12.5" x14ac:dyDescent="0.25">
      <c r="A103" s="191" t="s">
        <v>47</v>
      </c>
      <c r="B103" s="56"/>
      <c r="C103" s="55">
        <v>1578.88</v>
      </c>
      <c r="D103" s="131"/>
    </row>
    <row r="104" spans="1:4" ht="13" x14ac:dyDescent="0.3">
      <c r="A104" s="189" t="s">
        <v>115</v>
      </c>
      <c r="B104" s="3">
        <v>1319.72</v>
      </c>
      <c r="C104" s="4">
        <v>144.15</v>
      </c>
      <c r="D104" s="130">
        <v>10.92</v>
      </c>
    </row>
    <row r="105" spans="1:4" ht="13" x14ac:dyDescent="0.3">
      <c r="A105" s="190" t="s">
        <v>40</v>
      </c>
      <c r="B105" s="3">
        <v>1319.72</v>
      </c>
      <c r="C105" s="4">
        <v>144.15</v>
      </c>
      <c r="D105" s="130">
        <v>10.92</v>
      </c>
    </row>
    <row r="106" spans="1:4" ht="12.5" x14ac:dyDescent="0.25">
      <c r="A106" s="191" t="s">
        <v>42</v>
      </c>
      <c r="B106" s="56"/>
      <c r="C106" s="56"/>
      <c r="D106" s="131"/>
    </row>
    <row r="107" spans="1:4" ht="12.5" x14ac:dyDescent="0.25">
      <c r="A107" s="191" t="s">
        <v>51</v>
      </c>
      <c r="B107" s="56"/>
      <c r="C107" s="57">
        <v>144.15</v>
      </c>
      <c r="D107" s="131"/>
    </row>
    <row r="108" spans="1:4" ht="25" x14ac:dyDescent="0.25">
      <c r="A108" s="191" t="s">
        <v>64</v>
      </c>
      <c r="B108" s="56"/>
      <c r="C108" s="56"/>
      <c r="D108" s="131"/>
    </row>
    <row r="109" spans="1:4" ht="26" x14ac:dyDescent="0.3">
      <c r="A109" s="188" t="s">
        <v>132</v>
      </c>
      <c r="B109" s="59"/>
      <c r="C109" s="59"/>
      <c r="D109" s="134"/>
    </row>
    <row r="110" spans="1:4" ht="26" x14ac:dyDescent="0.3">
      <c r="A110" s="189" t="s">
        <v>105</v>
      </c>
      <c r="B110" s="2"/>
      <c r="C110" s="2"/>
      <c r="D110" s="131"/>
    </row>
    <row r="111" spans="1:4" ht="13" x14ac:dyDescent="0.3">
      <c r="A111" s="190" t="s">
        <v>40</v>
      </c>
      <c r="B111" s="2"/>
      <c r="C111" s="2"/>
      <c r="D111" s="131"/>
    </row>
    <row r="112" spans="1:4" ht="12.5" x14ac:dyDescent="0.25">
      <c r="A112" s="191" t="s">
        <v>55</v>
      </c>
      <c r="B112" s="56"/>
      <c r="C112" s="56"/>
      <c r="D112" s="131"/>
    </row>
    <row r="113" spans="1:4" ht="13" x14ac:dyDescent="0.3">
      <c r="A113" s="188" t="s">
        <v>189</v>
      </c>
      <c r="B113" s="61">
        <v>437832.69</v>
      </c>
      <c r="C113" s="61">
        <v>431503.37</v>
      </c>
      <c r="D113" s="133">
        <v>98.55</v>
      </c>
    </row>
    <row r="114" spans="1:4" ht="13" x14ac:dyDescent="0.3">
      <c r="A114" s="189" t="s">
        <v>104</v>
      </c>
      <c r="B114" s="3">
        <v>7500</v>
      </c>
      <c r="C114" s="3">
        <v>1170.68</v>
      </c>
      <c r="D114" s="130">
        <v>15.61</v>
      </c>
    </row>
    <row r="115" spans="1:4" ht="13" x14ac:dyDescent="0.3">
      <c r="A115" s="190" t="s">
        <v>73</v>
      </c>
      <c r="B115" s="3">
        <v>7500</v>
      </c>
      <c r="C115" s="3">
        <v>1170.68</v>
      </c>
      <c r="D115" s="130">
        <v>15.61</v>
      </c>
    </row>
    <row r="116" spans="1:4" ht="37.5" x14ac:dyDescent="0.25">
      <c r="A116" s="191" t="s">
        <v>180</v>
      </c>
      <c r="B116" s="56"/>
      <c r="C116" s="57">
        <v>194.85</v>
      </c>
      <c r="D116" s="131"/>
    </row>
    <row r="117" spans="1:4" ht="12.5" x14ac:dyDescent="0.25">
      <c r="A117" s="191" t="s">
        <v>181</v>
      </c>
      <c r="B117" s="56"/>
      <c r="C117" s="57">
        <v>975.83</v>
      </c>
      <c r="D117" s="131"/>
    </row>
    <row r="118" spans="1:4" ht="26" x14ac:dyDescent="0.3">
      <c r="A118" s="189" t="s">
        <v>187</v>
      </c>
      <c r="B118" s="3">
        <v>430332.69</v>
      </c>
      <c r="C118" s="3">
        <v>430332.69</v>
      </c>
      <c r="D118" s="130">
        <v>100</v>
      </c>
    </row>
    <row r="119" spans="1:4" ht="26" x14ac:dyDescent="0.3">
      <c r="A119" s="190" t="s">
        <v>183</v>
      </c>
      <c r="B119" s="3">
        <v>430332.69</v>
      </c>
      <c r="C119" s="3">
        <v>430332.69</v>
      </c>
      <c r="D119" s="130">
        <v>100</v>
      </c>
    </row>
    <row r="120" spans="1:4" ht="25" x14ac:dyDescent="0.25">
      <c r="A120" s="191" t="s">
        <v>185</v>
      </c>
      <c r="B120" s="56"/>
      <c r="C120" s="55">
        <v>430332.69</v>
      </c>
      <c r="D120" s="131"/>
    </row>
    <row r="121" spans="1:4" ht="26" x14ac:dyDescent="0.3">
      <c r="A121" s="187" t="s">
        <v>133</v>
      </c>
      <c r="B121" s="61">
        <v>10118.83</v>
      </c>
      <c r="C121" s="61">
        <v>5776.01</v>
      </c>
      <c r="D121" s="133">
        <v>57.08</v>
      </c>
    </row>
    <row r="122" spans="1:4" ht="26" x14ac:dyDescent="0.3">
      <c r="A122" s="188" t="s">
        <v>134</v>
      </c>
      <c r="B122" s="61">
        <v>7301.83</v>
      </c>
      <c r="C122" s="61">
        <v>4003.01</v>
      </c>
      <c r="D122" s="133">
        <v>54.82</v>
      </c>
    </row>
    <row r="123" spans="1:4" ht="13" x14ac:dyDescent="0.3">
      <c r="A123" s="189" t="s">
        <v>104</v>
      </c>
      <c r="B123" s="3">
        <v>3656.44</v>
      </c>
      <c r="C123" s="3">
        <v>2773.03</v>
      </c>
      <c r="D123" s="130">
        <v>75.84</v>
      </c>
    </row>
    <row r="124" spans="1:4" ht="13" x14ac:dyDescent="0.3">
      <c r="A124" s="190" t="s">
        <v>31</v>
      </c>
      <c r="B124" s="3">
        <v>3656.44</v>
      </c>
      <c r="C124" s="3">
        <v>2773.03</v>
      </c>
      <c r="D124" s="130">
        <v>75.84</v>
      </c>
    </row>
    <row r="125" spans="1:4" ht="12.5" x14ac:dyDescent="0.25">
      <c r="A125" s="191" t="s">
        <v>33</v>
      </c>
      <c r="B125" s="56"/>
      <c r="C125" s="55">
        <v>2773.03</v>
      </c>
      <c r="D125" s="131"/>
    </row>
    <row r="126" spans="1:4" ht="13" x14ac:dyDescent="0.3">
      <c r="A126" s="189" t="s">
        <v>112</v>
      </c>
      <c r="B126" s="3">
        <v>3259.28</v>
      </c>
      <c r="C126" s="4">
        <v>843.87</v>
      </c>
      <c r="D126" s="130">
        <v>25.89</v>
      </c>
    </row>
    <row r="127" spans="1:4" ht="13" x14ac:dyDescent="0.3">
      <c r="A127" s="190" t="s">
        <v>31</v>
      </c>
      <c r="B127" s="3">
        <v>2974.59</v>
      </c>
      <c r="C127" s="4">
        <v>732.37</v>
      </c>
      <c r="D127" s="130">
        <v>24.62</v>
      </c>
    </row>
    <row r="128" spans="1:4" ht="12.5" x14ac:dyDescent="0.25">
      <c r="A128" s="191" t="s">
        <v>36</v>
      </c>
      <c r="B128" s="56"/>
      <c r="C128" s="57">
        <v>400</v>
      </c>
      <c r="D128" s="131"/>
    </row>
    <row r="129" spans="1:4" ht="25" x14ac:dyDescent="0.25">
      <c r="A129" s="191" t="s">
        <v>38</v>
      </c>
      <c r="B129" s="56"/>
      <c r="C129" s="57">
        <v>332.37</v>
      </c>
      <c r="D129" s="131"/>
    </row>
    <row r="130" spans="1:4" ht="13" x14ac:dyDescent="0.3">
      <c r="A130" s="190" t="s">
        <v>40</v>
      </c>
      <c r="B130" s="4">
        <v>284.69</v>
      </c>
      <c r="C130" s="4">
        <v>111.5</v>
      </c>
      <c r="D130" s="130">
        <v>39.17</v>
      </c>
    </row>
    <row r="131" spans="1:4" ht="25" x14ac:dyDescent="0.25">
      <c r="A131" s="191" t="s">
        <v>43</v>
      </c>
      <c r="B131" s="56"/>
      <c r="C131" s="57">
        <v>111.5</v>
      </c>
      <c r="D131" s="131"/>
    </row>
    <row r="132" spans="1:4" ht="13" x14ac:dyDescent="0.3">
      <c r="A132" s="189" t="s">
        <v>118</v>
      </c>
      <c r="B132" s="4">
        <v>386.11</v>
      </c>
      <c r="C132" s="4">
        <v>386.11</v>
      </c>
      <c r="D132" s="130">
        <v>100</v>
      </c>
    </row>
    <row r="133" spans="1:4" ht="13" x14ac:dyDescent="0.3">
      <c r="A133" s="190" t="s">
        <v>31</v>
      </c>
      <c r="B133" s="4">
        <v>332.38</v>
      </c>
      <c r="C133" s="4">
        <v>332.38</v>
      </c>
      <c r="D133" s="130">
        <v>100</v>
      </c>
    </row>
    <row r="134" spans="1:4" ht="12.5" x14ac:dyDescent="0.25">
      <c r="A134" s="191" t="s">
        <v>33</v>
      </c>
      <c r="B134" s="56"/>
      <c r="C134" s="57">
        <v>177.85</v>
      </c>
      <c r="D134" s="131"/>
    </row>
    <row r="135" spans="1:4" ht="25" x14ac:dyDescent="0.25">
      <c r="A135" s="191" t="s">
        <v>38</v>
      </c>
      <c r="B135" s="56"/>
      <c r="C135" s="57">
        <v>154.53</v>
      </c>
      <c r="D135" s="131"/>
    </row>
    <row r="136" spans="1:4" ht="13" x14ac:dyDescent="0.3">
      <c r="A136" s="190" t="s">
        <v>40</v>
      </c>
      <c r="B136" s="4">
        <v>53.73</v>
      </c>
      <c r="C136" s="4">
        <v>53.73</v>
      </c>
      <c r="D136" s="130">
        <v>100</v>
      </c>
    </row>
    <row r="137" spans="1:4" ht="25" x14ac:dyDescent="0.25">
      <c r="A137" s="191" t="s">
        <v>43</v>
      </c>
      <c r="B137" s="56"/>
      <c r="C137" s="57">
        <v>53.73</v>
      </c>
      <c r="D137" s="131"/>
    </row>
    <row r="138" spans="1:4" ht="13" x14ac:dyDescent="0.3">
      <c r="A138" s="188" t="s">
        <v>135</v>
      </c>
      <c r="B138" s="59"/>
      <c r="C138" s="59"/>
      <c r="D138" s="134"/>
    </row>
    <row r="139" spans="1:4" ht="13" x14ac:dyDescent="0.3">
      <c r="A139" s="189" t="s">
        <v>104</v>
      </c>
      <c r="B139" s="2"/>
      <c r="C139" s="2"/>
      <c r="D139" s="131"/>
    </row>
    <row r="140" spans="1:4" ht="13" x14ac:dyDescent="0.3">
      <c r="A140" s="190" t="s">
        <v>40</v>
      </c>
      <c r="B140" s="2"/>
      <c r="C140" s="2"/>
      <c r="D140" s="131"/>
    </row>
    <row r="141" spans="1:4" ht="12.5" x14ac:dyDescent="0.25">
      <c r="A141" s="191" t="s">
        <v>47</v>
      </c>
      <c r="B141" s="56"/>
      <c r="C141" s="56"/>
      <c r="D141" s="131"/>
    </row>
    <row r="142" spans="1:4" ht="26" x14ac:dyDescent="0.3">
      <c r="A142" s="188" t="s">
        <v>136</v>
      </c>
      <c r="B142" s="61">
        <v>2817</v>
      </c>
      <c r="C142" s="61">
        <v>1773</v>
      </c>
      <c r="D142" s="133">
        <v>62.94</v>
      </c>
    </row>
    <row r="143" spans="1:4" ht="13" x14ac:dyDescent="0.3">
      <c r="A143" s="189" t="s">
        <v>113</v>
      </c>
      <c r="B143" s="3">
        <v>2817</v>
      </c>
      <c r="C143" s="3">
        <v>1773</v>
      </c>
      <c r="D143" s="130">
        <v>62.94</v>
      </c>
    </row>
    <row r="144" spans="1:4" ht="13" x14ac:dyDescent="0.3">
      <c r="A144" s="190" t="s">
        <v>80</v>
      </c>
      <c r="B144" s="3">
        <v>2817</v>
      </c>
      <c r="C144" s="3">
        <v>1773</v>
      </c>
      <c r="D144" s="130">
        <v>62.94</v>
      </c>
    </row>
    <row r="145" spans="1:4" ht="12.5" x14ac:dyDescent="0.25">
      <c r="A145" s="191" t="s">
        <v>82</v>
      </c>
      <c r="B145" s="56"/>
      <c r="C145" s="55">
        <v>1773</v>
      </c>
      <c r="D145" s="131"/>
    </row>
    <row r="146" spans="1:4" ht="26" x14ac:dyDescent="0.3">
      <c r="A146" s="187" t="s">
        <v>137</v>
      </c>
      <c r="B146" s="61">
        <v>3049.08</v>
      </c>
      <c r="C146" s="60">
        <v>905</v>
      </c>
      <c r="D146" s="133">
        <v>29.68</v>
      </c>
    </row>
    <row r="147" spans="1:4" ht="13" x14ac:dyDescent="0.3">
      <c r="A147" s="188" t="s">
        <v>138</v>
      </c>
      <c r="B147" s="61">
        <v>3049.08</v>
      </c>
      <c r="C147" s="60">
        <v>905</v>
      </c>
      <c r="D147" s="133">
        <v>29.68</v>
      </c>
    </row>
    <row r="148" spans="1:4" ht="26" x14ac:dyDescent="0.3">
      <c r="A148" s="189" t="s">
        <v>109</v>
      </c>
      <c r="B148" s="3">
        <v>2385.4699999999998</v>
      </c>
      <c r="C148" s="4">
        <v>905</v>
      </c>
      <c r="D148" s="130">
        <v>37.94</v>
      </c>
    </row>
    <row r="149" spans="1:4" ht="26" x14ac:dyDescent="0.3">
      <c r="A149" s="190" t="s">
        <v>83</v>
      </c>
      <c r="B149" s="3">
        <v>2385.4699999999998</v>
      </c>
      <c r="C149" s="4">
        <v>905</v>
      </c>
      <c r="D149" s="130">
        <v>37.94</v>
      </c>
    </row>
    <row r="150" spans="1:4" ht="12.5" x14ac:dyDescent="0.25">
      <c r="A150" s="191" t="s">
        <v>85</v>
      </c>
      <c r="B150" s="56"/>
      <c r="C150" s="57">
        <v>250</v>
      </c>
      <c r="D150" s="131"/>
    </row>
    <row r="151" spans="1:4" ht="25" x14ac:dyDescent="0.25">
      <c r="A151" s="191" t="s">
        <v>88</v>
      </c>
      <c r="B151" s="56"/>
      <c r="C151" s="57">
        <v>655</v>
      </c>
      <c r="D151" s="131"/>
    </row>
    <row r="152" spans="1:4" ht="13" x14ac:dyDescent="0.3">
      <c r="A152" s="189" t="s">
        <v>110</v>
      </c>
      <c r="B152" s="2"/>
      <c r="C152" s="2"/>
      <c r="D152" s="131"/>
    </row>
    <row r="153" spans="1:4" ht="26" x14ac:dyDescent="0.3">
      <c r="A153" s="190" t="s">
        <v>83</v>
      </c>
      <c r="B153" s="2"/>
      <c r="C153" s="2"/>
      <c r="D153" s="131"/>
    </row>
    <row r="154" spans="1:4" ht="25" x14ac:dyDescent="0.25">
      <c r="A154" s="191" t="s">
        <v>88</v>
      </c>
      <c r="B154" s="56"/>
      <c r="C154" s="56"/>
      <c r="D154" s="131"/>
    </row>
    <row r="155" spans="1:4" ht="26" x14ac:dyDescent="0.3">
      <c r="A155" s="189" t="s">
        <v>117</v>
      </c>
      <c r="B155" s="2"/>
      <c r="C155" s="2"/>
      <c r="D155" s="131"/>
    </row>
    <row r="156" spans="1:4" ht="26" x14ac:dyDescent="0.3">
      <c r="A156" s="190" t="s">
        <v>83</v>
      </c>
      <c r="B156" s="2"/>
      <c r="C156" s="2"/>
      <c r="D156" s="131"/>
    </row>
    <row r="157" spans="1:4" ht="12.5" x14ac:dyDescent="0.25">
      <c r="A157" s="191" t="s">
        <v>85</v>
      </c>
      <c r="B157" s="56"/>
      <c r="C157" s="56"/>
      <c r="D157" s="131"/>
    </row>
    <row r="158" spans="1:4" ht="12.5" x14ac:dyDescent="0.25">
      <c r="A158" s="191" t="s">
        <v>86</v>
      </c>
      <c r="B158" s="56"/>
      <c r="C158" s="56"/>
      <c r="D158" s="131"/>
    </row>
    <row r="159" spans="1:4" ht="13" x14ac:dyDescent="0.3">
      <c r="A159" s="189" t="s">
        <v>113</v>
      </c>
      <c r="B159" s="4">
        <v>132.72</v>
      </c>
      <c r="C159" s="2"/>
      <c r="D159" s="131"/>
    </row>
    <row r="160" spans="1:4" ht="26" x14ac:dyDescent="0.3">
      <c r="A160" s="190" t="s">
        <v>83</v>
      </c>
      <c r="B160" s="4">
        <v>132.72</v>
      </c>
      <c r="C160" s="2"/>
      <c r="D160" s="131"/>
    </row>
    <row r="161" spans="1:4" ht="13" x14ac:dyDescent="0.3">
      <c r="A161" s="189" t="s">
        <v>115</v>
      </c>
      <c r="B161" s="4">
        <v>530.89</v>
      </c>
      <c r="C161" s="2"/>
      <c r="D161" s="131"/>
    </row>
    <row r="162" spans="1:4" ht="26" x14ac:dyDescent="0.3">
      <c r="A162" s="190" t="s">
        <v>83</v>
      </c>
      <c r="B162" s="4">
        <v>530.89</v>
      </c>
      <c r="C162" s="2"/>
      <c r="D162" s="131"/>
    </row>
    <row r="163" spans="1:4" ht="12.5" x14ac:dyDescent="0.25">
      <c r="A163" s="191" t="s">
        <v>86</v>
      </c>
      <c r="B163" s="56"/>
      <c r="C163" s="56"/>
      <c r="D163" s="131"/>
    </row>
    <row r="164" spans="1:4" ht="25" x14ac:dyDescent="0.25">
      <c r="A164" s="191" t="s">
        <v>88</v>
      </c>
      <c r="B164" s="56"/>
      <c r="C164" s="56"/>
      <c r="D164" s="131"/>
    </row>
  </sheetData>
  <mergeCells count="1">
    <mergeCell ref="A5:F5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4:S31"/>
  <sheetViews>
    <sheetView topLeftCell="A10" zoomScaleNormal="100" workbookViewId="0">
      <selection activeCell="B28" sqref="B28"/>
    </sheetView>
  </sheetViews>
  <sheetFormatPr defaultRowHeight="14.5" x14ac:dyDescent="0.35"/>
  <cols>
    <col min="2" max="2" width="33" customWidth="1"/>
    <col min="3" max="3" width="20.453125" customWidth="1"/>
    <col min="4" max="4" width="16.7265625" customWidth="1"/>
    <col min="5" max="5" width="20.54296875" customWidth="1"/>
    <col min="11" max="11" width="24.453125" customWidth="1"/>
  </cols>
  <sheetData>
    <row r="4" spans="1:19" s="18" customFormat="1" ht="20" x14ac:dyDescent="0.3">
      <c r="A4" s="203" t="s">
        <v>193</v>
      </c>
      <c r="B4" s="203"/>
      <c r="C4" s="203"/>
      <c r="D4" s="203"/>
      <c r="E4" s="203"/>
      <c r="F4" s="203"/>
      <c r="G4" s="17"/>
    </row>
    <row r="5" spans="1:19" s="18" customFormat="1" ht="15.75" customHeight="1" x14ac:dyDescent="0.3">
      <c r="A5" s="19"/>
      <c r="B5" s="19"/>
      <c r="C5" s="19"/>
      <c r="D5" s="19"/>
      <c r="E5" s="19"/>
      <c r="F5" s="19"/>
      <c r="G5" s="17"/>
    </row>
    <row r="6" spans="1:19" s="35" customFormat="1" ht="14" x14ac:dyDescent="0.35">
      <c r="A6" s="20"/>
      <c r="B6" s="21"/>
      <c r="C6" s="22"/>
      <c r="D6" s="23"/>
      <c r="E6" s="23"/>
      <c r="F6" s="23"/>
      <c r="G6" s="24" t="s">
        <v>96</v>
      </c>
      <c r="H6" s="17"/>
      <c r="I6" s="17"/>
      <c r="J6" s="17"/>
      <c r="K6" s="17"/>
      <c r="L6" s="17"/>
      <c r="O6" s="36"/>
    </row>
    <row r="7" spans="1:19" s="33" customFormat="1" ht="14.5" customHeight="1" x14ac:dyDescent="0.3">
      <c r="A7" s="207" t="s">
        <v>97</v>
      </c>
      <c r="B7" s="209" t="s">
        <v>98</v>
      </c>
      <c r="C7" s="209" t="s">
        <v>191</v>
      </c>
      <c r="D7" s="211" t="s">
        <v>192</v>
      </c>
      <c r="E7" s="211" t="s">
        <v>190</v>
      </c>
      <c r="F7" s="211" t="s">
        <v>8</v>
      </c>
      <c r="G7" s="211" t="s">
        <v>8</v>
      </c>
      <c r="H7" s="17"/>
      <c r="I7" s="17"/>
      <c r="J7" s="17"/>
      <c r="K7" s="17"/>
      <c r="L7" s="17"/>
      <c r="O7" s="34"/>
    </row>
    <row r="8" spans="1:19" s="33" customFormat="1" ht="30" customHeight="1" x14ac:dyDescent="0.3">
      <c r="A8" s="208"/>
      <c r="B8" s="210"/>
      <c r="C8" s="210"/>
      <c r="D8" s="212"/>
      <c r="E8" s="212"/>
      <c r="F8" s="212"/>
      <c r="G8" s="212"/>
      <c r="H8" s="17"/>
      <c r="I8" s="17"/>
      <c r="J8" s="17"/>
      <c r="K8" s="17"/>
      <c r="L8" s="17"/>
      <c r="O8" s="34"/>
    </row>
    <row r="9" spans="1:19" s="40" customFormat="1" ht="12" x14ac:dyDescent="0.3">
      <c r="A9" s="204">
        <v>1</v>
      </c>
      <c r="B9" s="204"/>
      <c r="C9" s="37">
        <v>2</v>
      </c>
      <c r="D9" s="38">
        <v>3</v>
      </c>
      <c r="E9" s="38">
        <v>4</v>
      </c>
      <c r="F9" s="26" t="s">
        <v>140</v>
      </c>
      <c r="G9" s="26" t="s">
        <v>142</v>
      </c>
      <c r="H9" s="39"/>
      <c r="I9" s="39"/>
      <c r="J9" s="39"/>
      <c r="K9" s="39"/>
      <c r="L9" s="39"/>
      <c r="O9" s="41"/>
    </row>
    <row r="10" spans="1:19" s="33" customFormat="1" ht="14" x14ac:dyDescent="0.3">
      <c r="A10" s="42">
        <v>92</v>
      </c>
      <c r="B10" s="43" t="s">
        <v>195</v>
      </c>
      <c r="C10" s="44">
        <f>+C11</f>
        <v>2242.1999999999998</v>
      </c>
      <c r="D10" s="44">
        <f t="shared" ref="D10:E10" si="0">+D11</f>
        <v>433451.12</v>
      </c>
      <c r="E10" s="44">
        <f t="shared" si="0"/>
        <v>3118.4300000000003</v>
      </c>
      <c r="F10" s="27">
        <f>E10/C10*100</f>
        <v>139.07902952457408</v>
      </c>
      <c r="G10" s="28">
        <f>E10/D10*100</f>
        <v>0.71944213686655156</v>
      </c>
      <c r="H10" s="17"/>
      <c r="I10" s="17"/>
      <c r="J10" s="137"/>
      <c r="K10" s="137"/>
      <c r="L10" s="137"/>
      <c r="M10" s="156"/>
      <c r="N10" s="156"/>
      <c r="O10" s="138"/>
      <c r="P10" s="156"/>
      <c r="Q10" s="156"/>
      <c r="R10" s="156"/>
      <c r="S10" s="156"/>
    </row>
    <row r="11" spans="1:19" s="33" customFormat="1" ht="14" x14ac:dyDescent="0.3">
      <c r="A11" s="29">
        <v>922</v>
      </c>
      <c r="B11" s="30" t="s">
        <v>196</v>
      </c>
      <c r="C11" s="31">
        <f>1184.32+1057.88</f>
        <v>2242.1999999999998</v>
      </c>
      <c r="D11" s="32">
        <f>+D12</f>
        <v>433451.12</v>
      </c>
      <c r="E11" s="32">
        <f>+E12</f>
        <v>3118.4300000000003</v>
      </c>
      <c r="F11" s="45">
        <f>E11/C11*100</f>
        <v>139.07902952457408</v>
      </c>
      <c r="G11" s="46">
        <f>E11/D11*100</f>
        <v>0.71944213686655156</v>
      </c>
      <c r="H11" s="17"/>
      <c r="I11" s="17"/>
      <c r="J11" s="137"/>
      <c r="K11" s="137"/>
      <c r="L11" s="137"/>
      <c r="M11" s="156"/>
      <c r="N11" s="156"/>
      <c r="O11" s="138"/>
      <c r="P11" s="156"/>
      <c r="Q11" s="156"/>
      <c r="R11" s="156"/>
      <c r="S11" s="156"/>
    </row>
    <row r="12" spans="1:19" s="33" customFormat="1" ht="14" x14ac:dyDescent="0.3">
      <c r="A12" s="47">
        <v>9221</v>
      </c>
      <c r="B12" s="48" t="s">
        <v>197</v>
      </c>
      <c r="C12" s="49">
        <f>2533.51+2242.2</f>
        <v>4775.71</v>
      </c>
      <c r="D12" s="50">
        <f>954.19+585.36+1578.88+430332.69</f>
        <v>433451.12</v>
      </c>
      <c r="E12" s="50">
        <f>954.19+585.36+1578.88</f>
        <v>3118.4300000000003</v>
      </c>
      <c r="F12" s="45">
        <f>E12/C12*100</f>
        <v>65.297725364396086</v>
      </c>
      <c r="G12" s="46">
        <f>E12/D12*100</f>
        <v>0.71944213686655156</v>
      </c>
      <c r="H12" s="17"/>
      <c r="I12" s="17"/>
      <c r="J12" s="137"/>
      <c r="K12" s="137"/>
      <c r="L12" s="137"/>
      <c r="M12" s="156"/>
      <c r="N12" s="156"/>
      <c r="O12" s="138"/>
      <c r="P12" s="156"/>
      <c r="Q12" s="156"/>
      <c r="R12" s="156"/>
      <c r="S12" s="156"/>
    </row>
    <row r="13" spans="1:19" s="33" customFormat="1" ht="30.75" customHeight="1" x14ac:dyDescent="0.3">
      <c r="A13" s="205" t="s">
        <v>198</v>
      </c>
      <c r="B13" s="206"/>
      <c r="C13" s="65">
        <f>C10</f>
        <v>2242.1999999999998</v>
      </c>
      <c r="D13" s="65">
        <f>D10</f>
        <v>433451.12</v>
      </c>
      <c r="E13" s="65">
        <f>E10</f>
        <v>3118.4300000000003</v>
      </c>
      <c r="F13" s="66">
        <f>E13/C13*100</f>
        <v>139.07902952457408</v>
      </c>
      <c r="G13" s="68">
        <f>E13/D13*100</f>
        <v>0.71944213686655156</v>
      </c>
      <c r="H13" s="17"/>
      <c r="I13" s="17"/>
      <c r="J13" s="137"/>
      <c r="K13" s="137"/>
      <c r="L13" s="137"/>
      <c r="M13" s="156"/>
      <c r="N13" s="156"/>
      <c r="O13" s="138"/>
      <c r="P13" s="156"/>
      <c r="Q13" s="156"/>
      <c r="R13" s="156"/>
      <c r="S13" s="156"/>
    </row>
    <row r="14" spans="1:19" s="33" customFormat="1" ht="27.65" customHeight="1" x14ac:dyDescent="0.3">
      <c r="A14" s="19"/>
      <c r="B14" s="19"/>
      <c r="C14" s="19"/>
      <c r="D14" s="17"/>
      <c r="E14" s="17"/>
      <c r="F14" s="17"/>
      <c r="G14" s="17"/>
      <c r="H14" s="17"/>
      <c r="I14" s="17"/>
      <c r="J14" s="137"/>
      <c r="K14" s="137"/>
      <c r="L14" s="137"/>
      <c r="M14" s="156"/>
      <c r="N14" s="156"/>
      <c r="O14" s="138"/>
      <c r="P14" s="156"/>
      <c r="Q14" s="156"/>
      <c r="R14" s="156"/>
      <c r="S14" s="156"/>
    </row>
    <row r="15" spans="1:19" x14ac:dyDescent="0.35">
      <c r="A15" s="51"/>
      <c r="B15" s="51"/>
      <c r="C15" s="137"/>
      <c r="D15" s="137"/>
      <c r="E15" s="137"/>
      <c r="F15" s="17"/>
      <c r="G15" s="17"/>
      <c r="J15" s="155"/>
      <c r="K15" s="155"/>
      <c r="L15" s="155"/>
      <c r="M15" s="155"/>
      <c r="N15" s="155"/>
      <c r="O15" s="155"/>
      <c r="P15" s="155"/>
      <c r="Q15" s="155"/>
      <c r="R15" s="155"/>
      <c r="S15" s="155"/>
    </row>
    <row r="16" spans="1:19" s="18" customFormat="1" ht="20" x14ac:dyDescent="0.3">
      <c r="A16" s="203" t="s">
        <v>194</v>
      </c>
      <c r="B16" s="203"/>
      <c r="C16" s="203"/>
      <c r="D16" s="203"/>
      <c r="E16" s="203"/>
      <c r="F16" s="203"/>
      <c r="G16" s="203"/>
      <c r="J16" s="69"/>
      <c r="K16" s="69"/>
      <c r="L16" s="69"/>
      <c r="M16" s="69"/>
      <c r="N16" s="69"/>
      <c r="O16" s="69"/>
      <c r="P16" s="69"/>
      <c r="Q16" s="69"/>
      <c r="R16" s="69"/>
      <c r="S16" s="69"/>
    </row>
    <row r="17" spans="1:19" s="18" customFormat="1" ht="17.5" x14ac:dyDescent="0.35">
      <c r="A17" s="216"/>
      <c r="B17" s="216"/>
      <c r="C17" s="216"/>
      <c r="D17" s="216"/>
      <c r="E17" s="52"/>
      <c r="F17" s="52"/>
      <c r="G17" s="53" t="s">
        <v>96</v>
      </c>
      <c r="J17" s="69"/>
      <c r="K17" s="69"/>
      <c r="L17" s="69"/>
      <c r="M17" s="69"/>
      <c r="N17" s="69"/>
      <c r="O17" s="69"/>
      <c r="P17" s="69"/>
      <c r="Q17" s="69"/>
      <c r="R17" s="69"/>
      <c r="S17" s="69"/>
    </row>
    <row r="18" spans="1:19" s="18" customFormat="1" ht="19.5" customHeight="1" x14ac:dyDescent="0.3">
      <c r="A18" s="207" t="s">
        <v>101</v>
      </c>
      <c r="B18" s="209" t="s">
        <v>98</v>
      </c>
      <c r="C18" s="209" t="str">
        <f>+C7</f>
        <v xml:space="preserve">Ostvarenje/Izvršenje  1.1.-30.6.2023. </v>
      </c>
      <c r="D18" s="211" t="str">
        <f>+D7</f>
        <v xml:space="preserve">Izvorni plan / Rebalans 2024. </v>
      </c>
      <c r="E18" s="211" t="str">
        <f>+E7</f>
        <v xml:space="preserve">Ostvarenje/Izvršenje  1.1.-30.6.2024. </v>
      </c>
      <c r="F18" s="211" t="s">
        <v>8</v>
      </c>
      <c r="G18" s="211" t="s">
        <v>8</v>
      </c>
      <c r="J18" s="69"/>
      <c r="K18" s="69"/>
      <c r="L18" s="69"/>
      <c r="M18" s="69"/>
      <c r="N18" s="69"/>
      <c r="O18" s="69"/>
      <c r="P18" s="69"/>
      <c r="Q18" s="69"/>
      <c r="R18" s="69"/>
      <c r="S18" s="69"/>
    </row>
    <row r="19" spans="1:19" s="18" customFormat="1" ht="24" customHeight="1" x14ac:dyDescent="0.3">
      <c r="A19" s="208"/>
      <c r="B19" s="210"/>
      <c r="C19" s="210"/>
      <c r="D19" s="212"/>
      <c r="E19" s="212"/>
      <c r="F19" s="212"/>
      <c r="G19" s="212"/>
      <c r="J19" s="69"/>
      <c r="K19" s="69"/>
      <c r="L19" s="69"/>
      <c r="M19" s="69"/>
      <c r="N19" s="69"/>
      <c r="O19" s="69"/>
      <c r="P19" s="69"/>
      <c r="Q19" s="69"/>
      <c r="R19" s="69"/>
      <c r="S19" s="69"/>
    </row>
    <row r="20" spans="1:19" s="18" customFormat="1" ht="14" x14ac:dyDescent="0.3">
      <c r="A20" s="213">
        <v>1</v>
      </c>
      <c r="B20" s="213"/>
      <c r="C20" s="25">
        <v>2</v>
      </c>
      <c r="D20" s="26">
        <v>4</v>
      </c>
      <c r="E20" s="26">
        <v>5</v>
      </c>
      <c r="F20" s="26" t="s">
        <v>99</v>
      </c>
      <c r="G20" s="26" t="s">
        <v>100</v>
      </c>
      <c r="J20" s="69"/>
      <c r="K20" s="69"/>
      <c r="L20" s="69"/>
      <c r="M20" s="69"/>
      <c r="N20" s="69"/>
      <c r="O20" s="69"/>
      <c r="P20" s="69"/>
      <c r="Q20" s="69"/>
      <c r="R20" s="69"/>
      <c r="S20" s="69"/>
    </row>
    <row r="21" spans="1:19" s="18" customFormat="1" ht="14" x14ac:dyDescent="0.3">
      <c r="A21" s="139">
        <v>922</v>
      </c>
      <c r="B21" s="140" t="s">
        <v>102</v>
      </c>
      <c r="C21" s="141">
        <f>+C22</f>
        <v>31154.23</v>
      </c>
      <c r="D21" s="142">
        <f>+D22</f>
        <v>460618.94</v>
      </c>
      <c r="E21" s="54">
        <f>+E22</f>
        <v>0</v>
      </c>
      <c r="F21" s="27"/>
      <c r="G21" s="46">
        <f>E21/D21*100</f>
        <v>0</v>
      </c>
      <c r="J21" s="69"/>
      <c r="K21" s="69"/>
      <c r="L21" s="69"/>
      <c r="M21" s="69"/>
      <c r="N21" s="69"/>
      <c r="O21" s="69"/>
      <c r="P21" s="69"/>
      <c r="Q21" s="69"/>
      <c r="R21" s="69"/>
      <c r="S21" s="69"/>
    </row>
    <row r="22" spans="1:19" s="18" customFormat="1" ht="14" x14ac:dyDescent="0.3">
      <c r="A22" s="29">
        <v>922</v>
      </c>
      <c r="B22" s="30" t="s">
        <v>196</v>
      </c>
      <c r="C22" s="143">
        <v>31154.23</v>
      </c>
      <c r="D22" s="144">
        <f>+D23</f>
        <v>460618.94</v>
      </c>
      <c r="E22" s="145">
        <v>0</v>
      </c>
      <c r="F22" s="146"/>
      <c r="G22" s="147">
        <f>E22/D22*100</f>
        <v>0</v>
      </c>
      <c r="J22" s="69"/>
      <c r="K22" s="69"/>
      <c r="L22" s="69"/>
      <c r="M22" s="69"/>
      <c r="N22" s="69"/>
      <c r="O22" s="69"/>
      <c r="P22" s="69"/>
      <c r="Q22" s="69"/>
      <c r="R22" s="69"/>
      <c r="S22" s="69"/>
    </row>
    <row r="23" spans="1:19" s="18" customFormat="1" ht="14" x14ac:dyDescent="0.3">
      <c r="A23" s="148">
        <v>9222</v>
      </c>
      <c r="B23" s="149" t="s">
        <v>199</v>
      </c>
      <c r="C23" s="150">
        <v>31154.23</v>
      </c>
      <c r="D23" s="151">
        <v>460618.94</v>
      </c>
      <c r="E23" s="152">
        <v>0</v>
      </c>
      <c r="F23" s="153"/>
      <c r="G23" s="154"/>
      <c r="J23" s="69"/>
      <c r="K23" s="69"/>
      <c r="L23" s="69"/>
      <c r="M23" s="69"/>
      <c r="N23" s="69"/>
      <c r="O23" s="69"/>
      <c r="P23" s="69"/>
      <c r="Q23" s="69"/>
      <c r="R23" s="69"/>
      <c r="S23" s="69"/>
    </row>
    <row r="24" spans="1:19" s="18" customFormat="1" ht="14" x14ac:dyDescent="0.3">
      <c r="A24" s="214" t="s">
        <v>200</v>
      </c>
      <c r="B24" s="215"/>
      <c r="C24" s="65">
        <f>+C22</f>
        <v>31154.23</v>
      </c>
      <c r="D24" s="65">
        <f>+D22</f>
        <v>460618.94</v>
      </c>
      <c r="E24" s="65">
        <f>+E22</f>
        <v>0</v>
      </c>
      <c r="F24" s="66"/>
      <c r="G24" s="67">
        <f>E24/D24*100</f>
        <v>0</v>
      </c>
      <c r="J24" s="69"/>
      <c r="K24" s="69"/>
      <c r="L24" s="69"/>
      <c r="M24" s="69"/>
      <c r="N24" s="69"/>
      <c r="O24" s="69"/>
      <c r="P24" s="69"/>
      <c r="Q24" s="69"/>
      <c r="R24" s="69"/>
      <c r="S24" s="69"/>
    </row>
    <row r="25" spans="1:19" x14ac:dyDescent="0.35">
      <c r="J25" s="155"/>
      <c r="K25" s="155"/>
      <c r="L25" s="155"/>
      <c r="M25" s="155"/>
      <c r="N25" s="155"/>
      <c r="O25" s="155"/>
      <c r="P25" s="155"/>
      <c r="Q25" s="155"/>
      <c r="R25" s="155"/>
      <c r="S25" s="155"/>
    </row>
    <row r="26" spans="1:19" x14ac:dyDescent="0.35">
      <c r="J26" s="155"/>
      <c r="K26" s="155"/>
      <c r="L26" s="155"/>
      <c r="M26" s="155"/>
      <c r="N26" s="155"/>
      <c r="O26" s="155"/>
      <c r="P26" s="155"/>
      <c r="Q26" s="155"/>
      <c r="R26" s="155"/>
      <c r="S26" s="155"/>
    </row>
    <row r="27" spans="1:19" x14ac:dyDescent="0.35">
      <c r="J27" s="155"/>
      <c r="K27" s="155"/>
      <c r="L27" s="155"/>
      <c r="M27" s="155"/>
      <c r="N27" s="155"/>
      <c r="O27" s="155"/>
      <c r="P27" s="155"/>
      <c r="Q27" s="155"/>
      <c r="R27" s="155"/>
      <c r="S27" s="155"/>
    </row>
    <row r="28" spans="1:19" x14ac:dyDescent="0.35">
      <c r="J28" s="155"/>
      <c r="K28" s="155"/>
      <c r="L28" s="155"/>
      <c r="M28" s="155"/>
      <c r="N28" s="155"/>
      <c r="O28" s="155"/>
      <c r="P28" s="155"/>
      <c r="Q28" s="155"/>
      <c r="R28" s="155"/>
      <c r="S28" s="155"/>
    </row>
    <row r="29" spans="1:19" x14ac:dyDescent="0.35">
      <c r="J29" s="155"/>
      <c r="K29" s="155"/>
      <c r="L29" s="155"/>
      <c r="M29" s="155"/>
      <c r="N29" s="155"/>
      <c r="O29" s="155"/>
      <c r="P29" s="155"/>
      <c r="Q29" s="155"/>
      <c r="R29" s="155"/>
      <c r="S29" s="155"/>
    </row>
    <row r="30" spans="1:19" x14ac:dyDescent="0.35">
      <c r="J30" s="155"/>
      <c r="K30" s="155"/>
      <c r="L30" s="155"/>
      <c r="M30" s="155"/>
      <c r="N30" s="155"/>
      <c r="O30" s="155"/>
      <c r="P30" s="155"/>
      <c r="Q30" s="155"/>
      <c r="R30" s="155"/>
      <c r="S30" s="155"/>
    </row>
    <row r="31" spans="1:19" x14ac:dyDescent="0.35">
      <c r="J31" s="155"/>
      <c r="K31" s="155"/>
      <c r="L31" s="155"/>
      <c r="M31" s="155"/>
      <c r="N31" s="155"/>
      <c r="O31" s="155"/>
      <c r="P31" s="155"/>
      <c r="Q31" s="155"/>
      <c r="R31" s="155"/>
      <c r="S31" s="155"/>
    </row>
  </sheetData>
  <mergeCells count="21">
    <mergeCell ref="F18:F19"/>
    <mergeCell ref="G18:G19"/>
    <mergeCell ref="A20:B20"/>
    <mergeCell ref="A24:B24"/>
    <mergeCell ref="A17:D17"/>
    <mergeCell ref="A18:A19"/>
    <mergeCell ref="B18:B19"/>
    <mergeCell ref="C18:C19"/>
    <mergeCell ref="D18:D19"/>
    <mergeCell ref="E18:E19"/>
    <mergeCell ref="A4:F4"/>
    <mergeCell ref="A16:G16"/>
    <mergeCell ref="A9:B9"/>
    <mergeCell ref="A13:B13"/>
    <mergeCell ref="A7:A8"/>
    <mergeCell ref="B7:B8"/>
    <mergeCell ref="C7:C8"/>
    <mergeCell ref="D7:D8"/>
    <mergeCell ref="E7:E8"/>
    <mergeCell ref="F7:F8"/>
    <mergeCell ref="G7:G8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D2:L14"/>
  <sheetViews>
    <sheetView topLeftCell="A6" zoomScaleNormal="100" workbookViewId="0">
      <selection activeCell="D28" sqref="D28"/>
    </sheetView>
  </sheetViews>
  <sheetFormatPr defaultRowHeight="14.5" x14ac:dyDescent="0.35"/>
  <cols>
    <col min="4" max="4" width="11" customWidth="1"/>
    <col min="5" max="5" width="27.1796875" customWidth="1"/>
    <col min="6" max="6" width="28.453125" customWidth="1"/>
    <col min="7" max="7" width="16.81640625" customWidth="1"/>
    <col min="8" max="8" width="18.7265625" customWidth="1"/>
    <col min="9" max="9" width="16.7265625" customWidth="1"/>
    <col min="10" max="10" width="14.453125" customWidth="1"/>
    <col min="11" max="12" width="13.7265625" customWidth="1"/>
  </cols>
  <sheetData>
    <row r="2" spans="4:12" ht="15.5" x14ac:dyDescent="0.35">
      <c r="D2" s="83" t="s">
        <v>154</v>
      </c>
    </row>
    <row r="8" spans="4:12" ht="15.5" x14ac:dyDescent="0.35">
      <c r="D8" s="157" t="s">
        <v>201</v>
      </c>
      <c r="E8" s="158" t="s">
        <v>202</v>
      </c>
      <c r="F8" s="159"/>
      <c r="G8" s="159"/>
      <c r="H8" s="160"/>
      <c r="I8" s="160"/>
      <c r="J8" s="160"/>
      <c r="K8" s="160"/>
      <c r="L8" s="160"/>
    </row>
    <row r="9" spans="4:12" x14ac:dyDescent="0.35">
      <c r="D9" s="160"/>
      <c r="E9" s="160"/>
      <c r="F9" s="160"/>
      <c r="G9" s="160"/>
      <c r="H9" s="160"/>
      <c r="I9" s="160"/>
      <c r="J9" s="160"/>
      <c r="K9" s="160"/>
      <c r="L9" s="160"/>
    </row>
    <row r="10" spans="4:12" x14ac:dyDescent="0.35">
      <c r="D10" s="70" t="s">
        <v>207</v>
      </c>
      <c r="E10" s="70"/>
      <c r="F10" s="70"/>
      <c r="G10" s="70"/>
      <c r="H10" s="70"/>
      <c r="I10" s="70"/>
      <c r="J10" s="70"/>
      <c r="K10" s="70"/>
      <c r="L10" s="70"/>
    </row>
    <row r="11" spans="4:12" ht="35.25" customHeight="1" thickBot="1" x14ac:dyDescent="0.4">
      <c r="D11" s="71"/>
      <c r="E11" s="71"/>
      <c r="F11" s="71"/>
      <c r="G11" s="71"/>
      <c r="H11" s="71"/>
      <c r="I11" s="71"/>
      <c r="J11" s="71"/>
      <c r="K11" s="71"/>
      <c r="L11" s="71"/>
    </row>
    <row r="12" spans="4:12" ht="46.5" thickBot="1" x14ac:dyDescent="0.4">
      <c r="D12" s="72" t="s">
        <v>144</v>
      </c>
      <c r="E12" s="72" t="s">
        <v>145</v>
      </c>
      <c r="F12" s="72" t="s">
        <v>146</v>
      </c>
      <c r="G12" s="72" t="s">
        <v>147</v>
      </c>
      <c r="H12" s="72" t="s">
        <v>203</v>
      </c>
      <c r="I12" s="72" t="s">
        <v>204</v>
      </c>
      <c r="J12" s="72" t="s">
        <v>148</v>
      </c>
      <c r="K12" s="72" t="s">
        <v>205</v>
      </c>
      <c r="L12" s="72" t="s">
        <v>206</v>
      </c>
    </row>
    <row r="13" spans="4:12" ht="46.5" thickBot="1" x14ac:dyDescent="0.4">
      <c r="D13" s="161" t="s">
        <v>149</v>
      </c>
      <c r="E13" s="73" t="s">
        <v>150</v>
      </c>
      <c r="F13" s="73" t="s">
        <v>151</v>
      </c>
      <c r="G13" s="73" t="s">
        <v>152</v>
      </c>
      <c r="H13" s="74">
        <v>430332.69</v>
      </c>
      <c r="I13" s="74"/>
      <c r="J13" s="74">
        <v>19820.25</v>
      </c>
      <c r="K13" s="74"/>
      <c r="L13" s="162">
        <f>H13-I13+J13+K13</f>
        <v>450152.94</v>
      </c>
    </row>
    <row r="14" spans="4:12" ht="15" thickBot="1" x14ac:dyDescent="0.4">
      <c r="D14" s="75"/>
      <c r="E14" s="75"/>
      <c r="F14" s="75"/>
      <c r="G14" s="76" t="s">
        <v>153</v>
      </c>
      <c r="H14" s="77">
        <f>SUM(H13:H13)</f>
        <v>430332.69</v>
      </c>
      <c r="I14" s="77">
        <f>SUM(I13:I13)</f>
        <v>0</v>
      </c>
      <c r="J14" s="77">
        <f>SUM(J13:J13)</f>
        <v>19820.25</v>
      </c>
      <c r="K14" s="77">
        <f>SUM(K13:K13)</f>
        <v>0</v>
      </c>
      <c r="L14" s="77">
        <f>SUM(L13:L13)</f>
        <v>450152.94</v>
      </c>
    </row>
  </sheetData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9</vt:i4>
      </vt:variant>
      <vt:variant>
        <vt:lpstr>Imenovani rasponi</vt:lpstr>
      </vt:variant>
      <vt:variant>
        <vt:i4>9</vt:i4>
      </vt:variant>
    </vt:vector>
  </HeadingPairs>
  <TitlesOfParts>
    <vt:vector size="18" baseType="lpstr">
      <vt:lpstr>SAŽETAK</vt:lpstr>
      <vt:lpstr>Račun prihoda i rashoda</vt:lpstr>
      <vt:lpstr>Prihodi i rashodi po izvorima</vt:lpstr>
      <vt:lpstr>Rashodi prema funkc.klas.</vt:lpstr>
      <vt:lpstr>Račun financiranja</vt:lpstr>
      <vt:lpstr>Račun financiranja po izvorima</vt:lpstr>
      <vt:lpstr>Posebni dio</vt:lpstr>
      <vt:lpstr>višak-manjak</vt:lpstr>
      <vt:lpstr>posebni izvještaji</vt:lpstr>
      <vt:lpstr>'Posebni dio'!Podrucje_ispisa</vt:lpstr>
      <vt:lpstr>'posebni izvještaji'!Podrucje_ispisa</vt:lpstr>
      <vt:lpstr>'Prihodi i rashodi po izvorima'!Podrucje_ispisa</vt:lpstr>
      <vt:lpstr>'Račun financiranja'!Podrucje_ispisa</vt:lpstr>
      <vt:lpstr>'Račun financiranja po izvorima'!Podrucje_ispisa</vt:lpstr>
      <vt:lpstr>'Račun prihoda i rashoda'!Podrucje_ispisa</vt:lpstr>
      <vt:lpstr>'Rashodi prema funkc.klas.'!Podrucje_ispisa</vt:lpstr>
      <vt:lpstr>SAŽETAK!Podrucje_ispisa</vt:lpstr>
      <vt:lpstr>'višak-manjak'!Podrucje_ispisa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I. OPĆI DIO KONSOLIDIRANOG PRORAČUNA</dc:title>
  <dc:creator>Korisnik</dc:creator>
  <cp:lastModifiedBy>Mirna Vitković</cp:lastModifiedBy>
  <cp:lastPrinted>2024-07-10T09:24:27Z</cp:lastPrinted>
  <dcterms:created xsi:type="dcterms:W3CDTF">2024-03-04T10:27:43Z</dcterms:created>
  <dcterms:modified xsi:type="dcterms:W3CDTF">2024-08-29T11:21:06Z</dcterms:modified>
</cp:coreProperties>
</file>